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Y:\JIKA\2017\J-2017-02-008 - MRI-Náchod\1-DPS\CD\2017-11-09 - R.02\VV\ARCH VV\"/>
    </mc:Choice>
  </mc:AlternateContent>
  <xr:revisionPtr revIDLastSave="0" documentId="10_ncr:8100000_{CE4F82EE-B6E3-4803-8051-FA2F8B9956DD}" xr6:coauthVersionLast="34" xr6:coauthVersionMax="34" xr10:uidLastSave="{00000000-0000-0000-0000-000000000000}"/>
  <bookViews>
    <workbookView xWindow="626" yWindow="598" windowWidth="27491" windowHeight="13998" xr2:uid="{00000000-000D-0000-FFFF-FFFF00000000}"/>
  </bookViews>
  <sheets>
    <sheet name="Rekapitulace stavby" sheetId="1" r:id="rId1"/>
    <sheet name="ONNACHOD 1 - SO-01-Vlastn..." sheetId="2" r:id="rId2"/>
    <sheet name="ONNNACHOD 2 - SO-02-Inter..." sheetId="3" r:id="rId3"/>
    <sheet name="ONNNACHOD 3 - SO-03-Inter..." sheetId="4" r:id="rId4"/>
    <sheet name="Pokyny pro vyplnění" sheetId="5" r:id="rId5"/>
  </sheets>
  <definedNames>
    <definedName name="_xlnm._FilterDatabase" localSheetId="1" hidden="1">'ONNACHOD 1 - SO-01-Vlastn...'!$C$104:$K$370</definedName>
    <definedName name="_xlnm._FilterDatabase" localSheetId="2" hidden="1">'ONNNACHOD 2 - SO-02-Inter...'!$C$77:$K$101</definedName>
    <definedName name="_xlnm._FilterDatabase" localSheetId="3" hidden="1">'ONNNACHOD 3 - SO-03-Inter...'!$C$77:$K$89</definedName>
    <definedName name="_xlnm.Print_Titles" localSheetId="1">'ONNACHOD 1 - SO-01-Vlastn...'!$104:$104</definedName>
    <definedName name="_xlnm.Print_Titles" localSheetId="2">'ONNNACHOD 2 - SO-02-Inter...'!$77:$77</definedName>
    <definedName name="_xlnm.Print_Titles" localSheetId="3">'ONNNACHOD 3 - SO-03-Inter...'!$77:$77</definedName>
    <definedName name="_xlnm.Print_Titles" localSheetId="0">'Rekapitulace stavby'!$49:$49</definedName>
    <definedName name="_xlnm.Print_Area" localSheetId="1">'ONNACHOD 1 - SO-01-Vlastn...'!$C$4:$J$36,'ONNACHOD 1 - SO-01-Vlastn...'!$C$42:$J$86,'ONNACHOD 1 - SO-01-Vlastn...'!$C$92:$K$370</definedName>
    <definedName name="_xlnm.Print_Area" localSheetId="2">'ONNNACHOD 2 - SO-02-Inter...'!$C$4:$J$36,'ONNNACHOD 2 - SO-02-Inter...'!$C$42:$J$59,'ONNNACHOD 2 - SO-02-Inter...'!$C$65:$K$101</definedName>
    <definedName name="_xlnm.Print_Area" localSheetId="3">'ONNNACHOD 3 - SO-03-Inter...'!$C$4:$J$36,'ONNNACHOD 3 - SO-03-Inter...'!$C$42:$J$59,'ONNNACHOD 3 - SO-03-Inter...'!$C$65:$K$89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62913"/>
</workbook>
</file>

<file path=xl/calcChain.xml><?xml version="1.0" encoding="utf-8"?>
<calcChain xmlns="http://schemas.openxmlformats.org/spreadsheetml/2006/main">
  <c r="AY54" i="1" l="1"/>
  <c r="AX54" i="1"/>
  <c r="BI88" i="4"/>
  <c r="BH88" i="4"/>
  <c r="BG88" i="4"/>
  <c r="BF88" i="4"/>
  <c r="T88" i="4"/>
  <c r="R88" i="4"/>
  <c r="P88" i="4"/>
  <c r="BK88" i="4"/>
  <c r="J88" i="4"/>
  <c r="BE88" i="4" s="1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BE86" i="4"/>
  <c r="T86" i="4"/>
  <c r="R86" i="4"/>
  <c r="P86" i="4"/>
  <c r="BK86" i="4"/>
  <c r="J86" i="4"/>
  <c r="BI85" i="4"/>
  <c r="BH85" i="4"/>
  <c r="BG85" i="4"/>
  <c r="BF85" i="4"/>
  <c r="T85" i="4"/>
  <c r="R85" i="4"/>
  <c r="P85" i="4"/>
  <c r="BK85" i="4"/>
  <c r="J85" i="4"/>
  <c r="BE85" i="4" s="1"/>
  <c r="BI84" i="4"/>
  <c r="BH84" i="4"/>
  <c r="BG84" i="4"/>
  <c r="BF84" i="4"/>
  <c r="T84" i="4"/>
  <c r="R84" i="4"/>
  <c r="P84" i="4"/>
  <c r="BK84" i="4"/>
  <c r="J84" i="4"/>
  <c r="BE84" i="4" s="1"/>
  <c r="BI83" i="4"/>
  <c r="BH83" i="4"/>
  <c r="BG83" i="4"/>
  <c r="BF83" i="4"/>
  <c r="T83" i="4"/>
  <c r="R83" i="4"/>
  <c r="P83" i="4"/>
  <c r="BK83" i="4"/>
  <c r="J83" i="4"/>
  <c r="BE83" i="4" s="1"/>
  <c r="BI81" i="4"/>
  <c r="BH81" i="4"/>
  <c r="BG81" i="4"/>
  <c r="BF81" i="4"/>
  <c r="F31" i="4" s="1"/>
  <c r="BA54" i="1" s="1"/>
  <c r="BE81" i="4"/>
  <c r="T81" i="4"/>
  <c r="R81" i="4"/>
  <c r="P81" i="4"/>
  <c r="BK81" i="4"/>
  <c r="J81" i="4"/>
  <c r="J74" i="4"/>
  <c r="F72" i="4"/>
  <c r="E70" i="4"/>
  <c r="J51" i="4"/>
  <c r="F49" i="4"/>
  <c r="E47" i="4"/>
  <c r="J18" i="4"/>
  <c r="E18" i="4"/>
  <c r="F52" i="4" s="1"/>
  <c r="J17" i="4"/>
  <c r="J15" i="4"/>
  <c r="E15" i="4"/>
  <c r="F51" i="4" s="1"/>
  <c r="J14" i="4"/>
  <c r="J12" i="4"/>
  <c r="J72" i="4" s="1"/>
  <c r="E7" i="4"/>
  <c r="E45" i="4" s="1"/>
  <c r="AY53" i="1"/>
  <c r="AX53" i="1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BE96" i="3"/>
  <c r="T96" i="3"/>
  <c r="R96" i="3"/>
  <c r="P96" i="3"/>
  <c r="BK96" i="3"/>
  <c r="J96" i="3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BE94" i="3"/>
  <c r="T94" i="3"/>
  <c r="R94" i="3"/>
  <c r="P94" i="3"/>
  <c r="BK94" i="3"/>
  <c r="J94" i="3"/>
  <c r="BI93" i="3"/>
  <c r="BH93" i="3"/>
  <c r="BG93" i="3"/>
  <c r="BF93" i="3"/>
  <c r="T93" i="3"/>
  <c r="R93" i="3"/>
  <c r="P93" i="3"/>
  <c r="BK93" i="3"/>
  <c r="J93" i="3"/>
  <c r="BE93" i="3" s="1"/>
  <c r="BI91" i="3"/>
  <c r="BH91" i="3"/>
  <c r="BG91" i="3"/>
  <c r="BF91" i="3"/>
  <c r="BE91" i="3"/>
  <c r="T91" i="3"/>
  <c r="R91" i="3"/>
  <c r="P91" i="3"/>
  <c r="BK91" i="3"/>
  <c r="J91" i="3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BE89" i="3"/>
  <c r="T89" i="3"/>
  <c r="R89" i="3"/>
  <c r="P89" i="3"/>
  <c r="BK89" i="3"/>
  <c r="J89" i="3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BE87" i="3"/>
  <c r="T87" i="3"/>
  <c r="R87" i="3"/>
  <c r="P87" i="3"/>
  <c r="BK87" i="3"/>
  <c r="J87" i="3"/>
  <c r="BI85" i="3"/>
  <c r="BH85" i="3"/>
  <c r="BG85" i="3"/>
  <c r="BF85" i="3"/>
  <c r="T85" i="3"/>
  <c r="R85" i="3"/>
  <c r="P85" i="3"/>
  <c r="BK85" i="3"/>
  <c r="J85" i="3"/>
  <c r="BE85" i="3" s="1"/>
  <c r="BI83" i="3"/>
  <c r="BH83" i="3"/>
  <c r="BG83" i="3"/>
  <c r="BF83" i="3"/>
  <c r="BE83" i="3"/>
  <c r="T83" i="3"/>
  <c r="R83" i="3"/>
  <c r="P83" i="3"/>
  <c r="BK83" i="3"/>
  <c r="J83" i="3"/>
  <c r="BI81" i="3"/>
  <c r="BH81" i="3"/>
  <c r="F33" i="3" s="1"/>
  <c r="BC53" i="1" s="1"/>
  <c r="BG81" i="3"/>
  <c r="F32" i="3" s="1"/>
  <c r="BB53" i="1" s="1"/>
  <c r="BF81" i="3"/>
  <c r="T81" i="3"/>
  <c r="R81" i="3"/>
  <c r="P81" i="3"/>
  <c r="BK81" i="3"/>
  <c r="J81" i="3"/>
  <c r="BE81" i="3" s="1"/>
  <c r="J74" i="3"/>
  <c r="F72" i="3"/>
  <c r="E70" i="3"/>
  <c r="J51" i="3"/>
  <c r="F49" i="3"/>
  <c r="E47" i="3"/>
  <c r="J18" i="3"/>
  <c r="E18" i="3"/>
  <c r="F52" i="3" s="1"/>
  <c r="J17" i="3"/>
  <c r="J15" i="3"/>
  <c r="E15" i="3"/>
  <c r="F51" i="3" s="1"/>
  <c r="J14" i="3"/>
  <c r="J12" i="3"/>
  <c r="J72" i="3" s="1"/>
  <c r="E7" i="3"/>
  <c r="AY52" i="1"/>
  <c r="AX52" i="1"/>
  <c r="BI370" i="2"/>
  <c r="BH370" i="2"/>
  <c r="BG370" i="2"/>
  <c r="BF370" i="2"/>
  <c r="BE370" i="2"/>
  <c r="T370" i="2"/>
  <c r="T369" i="2" s="1"/>
  <c r="R370" i="2"/>
  <c r="R369" i="2" s="1"/>
  <c r="P370" i="2"/>
  <c r="P369" i="2" s="1"/>
  <c r="BK370" i="2"/>
  <c r="BK369" i="2" s="1"/>
  <c r="J369" i="2" s="1"/>
  <c r="J85" i="2" s="1"/>
  <c r="J370" i="2"/>
  <c r="BI368" i="2"/>
  <c r="BH368" i="2"/>
  <c r="BG368" i="2"/>
  <c r="BF368" i="2"/>
  <c r="T368" i="2"/>
  <c r="R368" i="2"/>
  <c r="P368" i="2"/>
  <c r="BK368" i="2"/>
  <c r="J368" i="2"/>
  <c r="BE368" i="2" s="1"/>
  <c r="BI367" i="2"/>
  <c r="BH367" i="2"/>
  <c r="BG367" i="2"/>
  <c r="BF367" i="2"/>
  <c r="T367" i="2"/>
  <c r="R367" i="2"/>
  <c r="P367" i="2"/>
  <c r="BK367" i="2"/>
  <c r="J367" i="2"/>
  <c r="BE367" i="2" s="1"/>
  <c r="BI366" i="2"/>
  <c r="BH366" i="2"/>
  <c r="BG366" i="2"/>
  <c r="BF366" i="2"/>
  <c r="T366" i="2"/>
  <c r="R366" i="2"/>
  <c r="P366" i="2"/>
  <c r="BK366" i="2"/>
  <c r="J366" i="2"/>
  <c r="BE366" i="2" s="1"/>
  <c r="BI365" i="2"/>
  <c r="BH365" i="2"/>
  <c r="BG365" i="2"/>
  <c r="BF365" i="2"/>
  <c r="T365" i="2"/>
  <c r="R365" i="2"/>
  <c r="P365" i="2"/>
  <c r="BK365" i="2"/>
  <c r="J365" i="2"/>
  <c r="BE365" i="2" s="1"/>
  <c r="BI363" i="2"/>
  <c r="BH363" i="2"/>
  <c r="BG363" i="2"/>
  <c r="BF363" i="2"/>
  <c r="BE363" i="2"/>
  <c r="T363" i="2"/>
  <c r="T362" i="2" s="1"/>
  <c r="R363" i="2"/>
  <c r="R362" i="2" s="1"/>
  <c r="P363" i="2"/>
  <c r="P362" i="2" s="1"/>
  <c r="BK363" i="2"/>
  <c r="BK362" i="2" s="1"/>
  <c r="J363" i="2"/>
  <c r="BI360" i="2"/>
  <c r="BH360" i="2"/>
  <c r="BG360" i="2"/>
  <c r="BF360" i="2"/>
  <c r="BE360" i="2"/>
  <c r="T360" i="2"/>
  <c r="T359" i="2" s="1"/>
  <c r="R360" i="2"/>
  <c r="R359" i="2" s="1"/>
  <c r="P360" i="2"/>
  <c r="P359" i="2" s="1"/>
  <c r="BK360" i="2"/>
  <c r="BK359" i="2" s="1"/>
  <c r="J359" i="2" s="1"/>
  <c r="J81" i="2" s="1"/>
  <c r="J360" i="2"/>
  <c r="BI358" i="2"/>
  <c r="BH358" i="2"/>
  <c r="BG358" i="2"/>
  <c r="BF358" i="2"/>
  <c r="T358" i="2"/>
  <c r="T357" i="2" s="1"/>
  <c r="R358" i="2"/>
  <c r="R357" i="2" s="1"/>
  <c r="P358" i="2"/>
  <c r="P357" i="2" s="1"/>
  <c r="BK358" i="2"/>
  <c r="BK357" i="2" s="1"/>
  <c r="J357" i="2" s="1"/>
  <c r="J80" i="2" s="1"/>
  <c r="J358" i="2"/>
  <c r="BE358" i="2" s="1"/>
  <c r="BI356" i="2"/>
  <c r="BH356" i="2"/>
  <c r="BG356" i="2"/>
  <c r="BF356" i="2"/>
  <c r="T356" i="2"/>
  <c r="T355" i="2" s="1"/>
  <c r="R356" i="2"/>
  <c r="R355" i="2" s="1"/>
  <c r="P356" i="2"/>
  <c r="P355" i="2" s="1"/>
  <c r="BK356" i="2"/>
  <c r="BK355" i="2" s="1"/>
  <c r="J355" i="2" s="1"/>
  <c r="J356" i="2"/>
  <c r="BE356" i="2" s="1"/>
  <c r="J79" i="2"/>
  <c r="BI354" i="2"/>
  <c r="BH354" i="2"/>
  <c r="BG354" i="2"/>
  <c r="BF354" i="2"/>
  <c r="T354" i="2"/>
  <c r="T353" i="2" s="1"/>
  <c r="R354" i="2"/>
  <c r="R353" i="2" s="1"/>
  <c r="P354" i="2"/>
  <c r="P353" i="2" s="1"/>
  <c r="BK354" i="2"/>
  <c r="BK353" i="2" s="1"/>
  <c r="J353" i="2" s="1"/>
  <c r="J78" i="2" s="1"/>
  <c r="J354" i="2"/>
  <c r="BE354" i="2" s="1"/>
  <c r="BI352" i="2"/>
  <c r="BH352" i="2"/>
  <c r="BG352" i="2"/>
  <c r="BF352" i="2"/>
  <c r="T352" i="2"/>
  <c r="T351" i="2" s="1"/>
  <c r="R352" i="2"/>
  <c r="R351" i="2" s="1"/>
  <c r="P352" i="2"/>
  <c r="P351" i="2" s="1"/>
  <c r="BK352" i="2"/>
  <c r="BK351" i="2" s="1"/>
  <c r="J351" i="2" s="1"/>
  <c r="J352" i="2"/>
  <c r="BE352" i="2" s="1"/>
  <c r="J77" i="2"/>
  <c r="BI350" i="2"/>
  <c r="BH350" i="2"/>
  <c r="BG350" i="2"/>
  <c r="BF350" i="2"/>
  <c r="T350" i="2"/>
  <c r="R350" i="2"/>
  <c r="P350" i="2"/>
  <c r="BK350" i="2"/>
  <c r="J350" i="2"/>
  <c r="BE350" i="2" s="1"/>
  <c r="BI349" i="2"/>
  <c r="BH349" i="2"/>
  <c r="BG349" i="2"/>
  <c r="BF349" i="2"/>
  <c r="T349" i="2"/>
  <c r="R349" i="2"/>
  <c r="R348" i="2" s="1"/>
  <c r="P349" i="2"/>
  <c r="BK349" i="2"/>
  <c r="BK348" i="2" s="1"/>
  <c r="J349" i="2"/>
  <c r="BE349" i="2" s="1"/>
  <c r="BI345" i="2"/>
  <c r="BH345" i="2"/>
  <c r="BG345" i="2"/>
  <c r="BF345" i="2"/>
  <c r="T345" i="2"/>
  <c r="R345" i="2"/>
  <c r="P345" i="2"/>
  <c r="BK345" i="2"/>
  <c r="J345" i="2"/>
  <c r="BE345" i="2" s="1"/>
  <c r="BI344" i="2"/>
  <c r="BH344" i="2"/>
  <c r="BG344" i="2"/>
  <c r="BF344" i="2"/>
  <c r="T344" i="2"/>
  <c r="R344" i="2"/>
  <c r="P344" i="2"/>
  <c r="BK344" i="2"/>
  <c r="J344" i="2"/>
  <c r="BE344" i="2" s="1"/>
  <c r="BI342" i="2"/>
  <c r="BH342" i="2"/>
  <c r="BG342" i="2"/>
  <c r="BF342" i="2"/>
  <c r="T342" i="2"/>
  <c r="R342" i="2"/>
  <c r="P342" i="2"/>
  <c r="BK342" i="2"/>
  <c r="BK341" i="2" s="1"/>
  <c r="J341" i="2" s="1"/>
  <c r="J74" i="2" s="1"/>
  <c r="J342" i="2"/>
  <c r="BE342" i="2" s="1"/>
  <c r="BI340" i="2"/>
  <c r="BH340" i="2"/>
  <c r="BG340" i="2"/>
  <c r="BF340" i="2"/>
  <c r="T340" i="2"/>
  <c r="R340" i="2"/>
  <c r="P340" i="2"/>
  <c r="BK340" i="2"/>
  <c r="J340" i="2"/>
  <c r="BE340" i="2" s="1"/>
  <c r="BI339" i="2"/>
  <c r="BH339" i="2"/>
  <c r="BG339" i="2"/>
  <c r="BF339" i="2"/>
  <c r="BE339" i="2"/>
  <c r="T339" i="2"/>
  <c r="R339" i="2"/>
  <c r="P339" i="2"/>
  <c r="BK339" i="2"/>
  <c r="J339" i="2"/>
  <c r="BI337" i="2"/>
  <c r="BH337" i="2"/>
  <c r="BG337" i="2"/>
  <c r="BF337" i="2"/>
  <c r="T337" i="2"/>
  <c r="R337" i="2"/>
  <c r="P337" i="2"/>
  <c r="BK337" i="2"/>
  <c r="J337" i="2"/>
  <c r="BE337" i="2" s="1"/>
  <c r="BI335" i="2"/>
  <c r="BH335" i="2"/>
  <c r="BG335" i="2"/>
  <c r="BF335" i="2"/>
  <c r="T335" i="2"/>
  <c r="R335" i="2"/>
  <c r="P335" i="2"/>
  <c r="BK335" i="2"/>
  <c r="J335" i="2"/>
  <c r="BE335" i="2" s="1"/>
  <c r="BI326" i="2"/>
  <c r="BH326" i="2"/>
  <c r="BG326" i="2"/>
  <c r="BF326" i="2"/>
  <c r="T326" i="2"/>
  <c r="R326" i="2"/>
  <c r="R325" i="2" s="1"/>
  <c r="P326" i="2"/>
  <c r="P325" i="2" s="1"/>
  <c r="BK326" i="2"/>
  <c r="J326" i="2"/>
  <c r="BE326" i="2" s="1"/>
  <c r="BI324" i="2"/>
  <c r="BH324" i="2"/>
  <c r="BG324" i="2"/>
  <c r="BF324" i="2"/>
  <c r="T324" i="2"/>
  <c r="R324" i="2"/>
  <c r="P324" i="2"/>
  <c r="BK324" i="2"/>
  <c r="J324" i="2"/>
  <c r="BE324" i="2" s="1"/>
  <c r="BI323" i="2"/>
  <c r="BH323" i="2"/>
  <c r="BG323" i="2"/>
  <c r="BF323" i="2"/>
  <c r="T323" i="2"/>
  <c r="R323" i="2"/>
  <c r="P323" i="2"/>
  <c r="BK323" i="2"/>
  <c r="J323" i="2"/>
  <c r="BE323" i="2" s="1"/>
  <c r="BI319" i="2"/>
  <c r="BH319" i="2"/>
  <c r="BG319" i="2"/>
  <c r="BF319" i="2"/>
  <c r="T319" i="2"/>
  <c r="R319" i="2"/>
  <c r="P319" i="2"/>
  <c r="BK319" i="2"/>
  <c r="BK318" i="2" s="1"/>
  <c r="J318" i="2" s="1"/>
  <c r="J72" i="2" s="1"/>
  <c r="J319" i="2"/>
  <c r="BE319" i="2" s="1"/>
  <c r="BI317" i="2"/>
  <c r="BH317" i="2"/>
  <c r="BG317" i="2"/>
  <c r="BF317" i="2"/>
  <c r="T317" i="2"/>
  <c r="R317" i="2"/>
  <c r="P317" i="2"/>
  <c r="BK317" i="2"/>
  <c r="J317" i="2"/>
  <c r="BE317" i="2" s="1"/>
  <c r="BI315" i="2"/>
  <c r="BH315" i="2"/>
  <c r="BG315" i="2"/>
  <c r="BF315" i="2"/>
  <c r="T315" i="2"/>
  <c r="R315" i="2"/>
  <c r="P315" i="2"/>
  <c r="BK315" i="2"/>
  <c r="J315" i="2"/>
  <c r="BE315" i="2" s="1"/>
  <c r="BI313" i="2"/>
  <c r="BH313" i="2"/>
  <c r="BG313" i="2"/>
  <c r="BF313" i="2"/>
  <c r="T313" i="2"/>
  <c r="R313" i="2"/>
  <c r="P313" i="2"/>
  <c r="BK313" i="2"/>
  <c r="J313" i="2"/>
  <c r="BE313" i="2" s="1"/>
  <c r="BI312" i="2"/>
  <c r="BH312" i="2"/>
  <c r="BG312" i="2"/>
  <c r="BF312" i="2"/>
  <c r="T312" i="2"/>
  <c r="R312" i="2"/>
  <c r="P312" i="2"/>
  <c r="BK312" i="2"/>
  <c r="J312" i="2"/>
  <c r="BE312" i="2" s="1"/>
  <c r="BI310" i="2"/>
  <c r="BH310" i="2"/>
  <c r="BG310" i="2"/>
  <c r="BF310" i="2"/>
  <c r="T310" i="2"/>
  <c r="R310" i="2"/>
  <c r="P310" i="2"/>
  <c r="BK310" i="2"/>
  <c r="J310" i="2"/>
  <c r="BE310" i="2" s="1"/>
  <c r="BI308" i="2"/>
  <c r="BH308" i="2"/>
  <c r="BG308" i="2"/>
  <c r="BF308" i="2"/>
  <c r="T308" i="2"/>
  <c r="R308" i="2"/>
  <c r="P308" i="2"/>
  <c r="BK308" i="2"/>
  <c r="J308" i="2"/>
  <c r="BE308" i="2" s="1"/>
  <c r="BI306" i="2"/>
  <c r="BH306" i="2"/>
  <c r="BG306" i="2"/>
  <c r="BF306" i="2"/>
  <c r="T306" i="2"/>
  <c r="R306" i="2"/>
  <c r="P306" i="2"/>
  <c r="BK306" i="2"/>
  <c r="BK305" i="2" s="1"/>
  <c r="J305" i="2" s="1"/>
  <c r="J71" i="2" s="1"/>
  <c r="J306" i="2"/>
  <c r="BE306" i="2" s="1"/>
  <c r="BI304" i="2"/>
  <c r="BH304" i="2"/>
  <c r="BG304" i="2"/>
  <c r="BF304" i="2"/>
  <c r="BE304" i="2"/>
  <c r="T304" i="2"/>
  <c r="R304" i="2"/>
  <c r="P304" i="2"/>
  <c r="BK304" i="2"/>
  <c r="J304" i="2"/>
  <c r="BI303" i="2"/>
  <c r="BH303" i="2"/>
  <c r="BG303" i="2"/>
  <c r="BF303" i="2"/>
  <c r="BE303" i="2"/>
  <c r="T303" i="2"/>
  <c r="R303" i="2"/>
  <c r="P303" i="2"/>
  <c r="BK303" i="2"/>
  <c r="J303" i="2"/>
  <c r="BI301" i="2"/>
  <c r="BH301" i="2"/>
  <c r="BG301" i="2"/>
  <c r="BF301" i="2"/>
  <c r="T301" i="2"/>
  <c r="R301" i="2"/>
  <c r="P301" i="2"/>
  <c r="BK301" i="2"/>
  <c r="J301" i="2"/>
  <c r="BE301" i="2" s="1"/>
  <c r="BI299" i="2"/>
  <c r="BH299" i="2"/>
  <c r="BG299" i="2"/>
  <c r="BF299" i="2"/>
  <c r="BE299" i="2"/>
  <c r="T299" i="2"/>
  <c r="R299" i="2"/>
  <c r="P299" i="2"/>
  <c r="P298" i="2" s="1"/>
  <c r="BK299" i="2"/>
  <c r="BK298" i="2" s="1"/>
  <c r="J298" i="2" s="1"/>
  <c r="J70" i="2" s="1"/>
  <c r="J299" i="2"/>
  <c r="BI297" i="2"/>
  <c r="BH297" i="2"/>
  <c r="BG297" i="2"/>
  <c r="BF297" i="2"/>
  <c r="T297" i="2"/>
  <c r="R297" i="2"/>
  <c r="P297" i="2"/>
  <c r="BK297" i="2"/>
  <c r="J297" i="2"/>
  <c r="BE297" i="2" s="1"/>
  <c r="BI295" i="2"/>
  <c r="BH295" i="2"/>
  <c r="BG295" i="2"/>
  <c r="BF295" i="2"/>
  <c r="T295" i="2"/>
  <c r="R295" i="2"/>
  <c r="P295" i="2"/>
  <c r="BK295" i="2"/>
  <c r="J295" i="2"/>
  <c r="BE295" i="2" s="1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R291" i="2"/>
  <c r="P291" i="2"/>
  <c r="BK291" i="2"/>
  <c r="J291" i="2"/>
  <c r="BE291" i="2" s="1"/>
  <c r="BI290" i="2"/>
  <c r="BH290" i="2"/>
  <c r="BG290" i="2"/>
  <c r="BF290" i="2"/>
  <c r="T290" i="2"/>
  <c r="R290" i="2"/>
  <c r="P290" i="2"/>
  <c r="BK290" i="2"/>
  <c r="J290" i="2"/>
  <c r="BE290" i="2" s="1"/>
  <c r="BI289" i="2"/>
  <c r="BH289" i="2"/>
  <c r="BG289" i="2"/>
  <c r="BF289" i="2"/>
  <c r="T289" i="2"/>
  <c r="R289" i="2"/>
  <c r="P289" i="2"/>
  <c r="BK289" i="2"/>
  <c r="J289" i="2"/>
  <c r="BE289" i="2" s="1"/>
  <c r="BI288" i="2"/>
  <c r="BH288" i="2"/>
  <c r="BG288" i="2"/>
  <c r="BF288" i="2"/>
  <c r="T288" i="2"/>
  <c r="R288" i="2"/>
  <c r="P288" i="2"/>
  <c r="BK288" i="2"/>
  <c r="J288" i="2"/>
  <c r="BE288" i="2" s="1"/>
  <c r="BI287" i="2"/>
  <c r="BH287" i="2"/>
  <c r="BG287" i="2"/>
  <c r="BF287" i="2"/>
  <c r="T287" i="2"/>
  <c r="R287" i="2"/>
  <c r="P287" i="2"/>
  <c r="BK287" i="2"/>
  <c r="J287" i="2"/>
  <c r="BE287" i="2" s="1"/>
  <c r="BI286" i="2"/>
  <c r="BH286" i="2"/>
  <c r="BG286" i="2"/>
  <c r="BF286" i="2"/>
  <c r="T286" i="2"/>
  <c r="R286" i="2"/>
  <c r="P286" i="2"/>
  <c r="BK286" i="2"/>
  <c r="J286" i="2"/>
  <c r="BE286" i="2" s="1"/>
  <c r="BI285" i="2"/>
  <c r="BH285" i="2"/>
  <c r="BG285" i="2"/>
  <c r="BF285" i="2"/>
  <c r="T285" i="2"/>
  <c r="R285" i="2"/>
  <c r="P285" i="2"/>
  <c r="BK285" i="2"/>
  <c r="J285" i="2"/>
  <c r="BE285" i="2" s="1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BE283" i="2"/>
  <c r="T283" i="2"/>
  <c r="R283" i="2"/>
  <c r="P283" i="2"/>
  <c r="BK283" i="2"/>
  <c r="J283" i="2"/>
  <c r="BI282" i="2"/>
  <c r="BH282" i="2"/>
  <c r="BG282" i="2"/>
  <c r="BF282" i="2"/>
  <c r="BE282" i="2"/>
  <c r="T282" i="2"/>
  <c r="R282" i="2"/>
  <c r="P282" i="2"/>
  <c r="BK282" i="2"/>
  <c r="J282" i="2"/>
  <c r="BI281" i="2"/>
  <c r="BH281" i="2"/>
  <c r="BG281" i="2"/>
  <c r="BF281" i="2"/>
  <c r="BE281" i="2"/>
  <c r="T281" i="2"/>
  <c r="R281" i="2"/>
  <c r="P281" i="2"/>
  <c r="BK281" i="2"/>
  <c r="J281" i="2"/>
  <c r="BI280" i="2"/>
  <c r="BH280" i="2"/>
  <c r="BG280" i="2"/>
  <c r="BF280" i="2"/>
  <c r="T280" i="2"/>
  <c r="R280" i="2"/>
  <c r="P280" i="2"/>
  <c r="BK280" i="2"/>
  <c r="J280" i="2"/>
  <c r="BE280" i="2" s="1"/>
  <c r="BI279" i="2"/>
  <c r="BH279" i="2"/>
  <c r="BG279" i="2"/>
  <c r="BF279" i="2"/>
  <c r="BE279" i="2"/>
  <c r="T279" i="2"/>
  <c r="R279" i="2"/>
  <c r="P279" i="2"/>
  <c r="BK279" i="2"/>
  <c r="J279" i="2"/>
  <c r="BI278" i="2"/>
  <c r="BH278" i="2"/>
  <c r="BG278" i="2"/>
  <c r="BF278" i="2"/>
  <c r="BE278" i="2"/>
  <c r="T278" i="2"/>
  <c r="R278" i="2"/>
  <c r="P278" i="2"/>
  <c r="BK278" i="2"/>
  <c r="J278" i="2"/>
  <c r="BI277" i="2"/>
  <c r="BH277" i="2"/>
  <c r="BG277" i="2"/>
  <c r="BF277" i="2"/>
  <c r="BE277" i="2"/>
  <c r="T277" i="2"/>
  <c r="R277" i="2"/>
  <c r="P277" i="2"/>
  <c r="BK277" i="2"/>
  <c r="J277" i="2"/>
  <c r="BI276" i="2"/>
  <c r="BH276" i="2"/>
  <c r="BG276" i="2"/>
  <c r="BF276" i="2"/>
  <c r="T276" i="2"/>
  <c r="R276" i="2"/>
  <c r="P276" i="2"/>
  <c r="BK276" i="2"/>
  <c r="J276" i="2"/>
  <c r="BE276" i="2" s="1"/>
  <c r="BI275" i="2"/>
  <c r="BH275" i="2"/>
  <c r="BG275" i="2"/>
  <c r="BF275" i="2"/>
  <c r="BE275" i="2"/>
  <c r="T275" i="2"/>
  <c r="R275" i="2"/>
  <c r="P275" i="2"/>
  <c r="BK275" i="2"/>
  <c r="J275" i="2"/>
  <c r="BI274" i="2"/>
  <c r="BH274" i="2"/>
  <c r="BG274" i="2"/>
  <c r="BF274" i="2"/>
  <c r="BE274" i="2"/>
  <c r="T274" i="2"/>
  <c r="R274" i="2"/>
  <c r="P274" i="2"/>
  <c r="BK274" i="2"/>
  <c r="J274" i="2"/>
  <c r="BI273" i="2"/>
  <c r="BH273" i="2"/>
  <c r="BG273" i="2"/>
  <c r="BF273" i="2"/>
  <c r="BE273" i="2"/>
  <c r="T273" i="2"/>
  <c r="R273" i="2"/>
  <c r="P273" i="2"/>
  <c r="BK273" i="2"/>
  <c r="J273" i="2"/>
  <c r="BI272" i="2"/>
  <c r="BH272" i="2"/>
  <c r="BG272" i="2"/>
  <c r="BF272" i="2"/>
  <c r="T272" i="2"/>
  <c r="R272" i="2"/>
  <c r="P272" i="2"/>
  <c r="BK272" i="2"/>
  <c r="J272" i="2"/>
  <c r="BE272" i="2" s="1"/>
  <c r="BI271" i="2"/>
  <c r="BH271" i="2"/>
  <c r="BG271" i="2"/>
  <c r="BF271" i="2"/>
  <c r="BE271" i="2"/>
  <c r="T271" i="2"/>
  <c r="R271" i="2"/>
  <c r="P271" i="2"/>
  <c r="BK271" i="2"/>
  <c r="J271" i="2"/>
  <c r="BI270" i="2"/>
  <c r="BH270" i="2"/>
  <c r="BG270" i="2"/>
  <c r="BF270" i="2"/>
  <c r="BE270" i="2"/>
  <c r="T270" i="2"/>
  <c r="R270" i="2"/>
  <c r="P270" i="2"/>
  <c r="BK270" i="2"/>
  <c r="J270" i="2"/>
  <c r="BI269" i="2"/>
  <c r="BH269" i="2"/>
  <c r="BG269" i="2"/>
  <c r="BF269" i="2"/>
  <c r="BE269" i="2"/>
  <c r="T269" i="2"/>
  <c r="R269" i="2"/>
  <c r="P269" i="2"/>
  <c r="BK269" i="2"/>
  <c r="J269" i="2"/>
  <c r="BI268" i="2"/>
  <c r="BH268" i="2"/>
  <c r="BG268" i="2"/>
  <c r="BF268" i="2"/>
  <c r="T268" i="2"/>
  <c r="R268" i="2"/>
  <c r="P268" i="2"/>
  <c r="BK268" i="2"/>
  <c r="J268" i="2"/>
  <c r="BE268" i="2" s="1"/>
  <c r="BI267" i="2"/>
  <c r="BH267" i="2"/>
  <c r="BG267" i="2"/>
  <c r="BF267" i="2"/>
  <c r="BE267" i="2"/>
  <c r="T267" i="2"/>
  <c r="R267" i="2"/>
  <c r="P267" i="2"/>
  <c r="BK267" i="2"/>
  <c r="J267" i="2"/>
  <c r="BI266" i="2"/>
  <c r="BH266" i="2"/>
  <c r="BG266" i="2"/>
  <c r="BF266" i="2"/>
  <c r="BE266" i="2"/>
  <c r="T266" i="2"/>
  <c r="R266" i="2"/>
  <c r="P266" i="2"/>
  <c r="BK266" i="2"/>
  <c r="J266" i="2"/>
  <c r="BI264" i="2"/>
  <c r="BH264" i="2"/>
  <c r="BG264" i="2"/>
  <c r="BF264" i="2"/>
  <c r="BE264" i="2"/>
  <c r="T264" i="2"/>
  <c r="R264" i="2"/>
  <c r="P264" i="2"/>
  <c r="BK264" i="2"/>
  <c r="J264" i="2"/>
  <c r="BI262" i="2"/>
  <c r="BH262" i="2"/>
  <c r="BG262" i="2"/>
  <c r="BF262" i="2"/>
  <c r="T262" i="2"/>
  <c r="R262" i="2"/>
  <c r="P262" i="2"/>
  <c r="BK262" i="2"/>
  <c r="J262" i="2"/>
  <c r="BE262" i="2" s="1"/>
  <c r="BI260" i="2"/>
  <c r="BH260" i="2"/>
  <c r="BG260" i="2"/>
  <c r="BF260" i="2"/>
  <c r="BE260" i="2"/>
  <c r="T260" i="2"/>
  <c r="R260" i="2"/>
  <c r="P260" i="2"/>
  <c r="BK260" i="2"/>
  <c r="J260" i="2"/>
  <c r="BI258" i="2"/>
  <c r="BH258" i="2"/>
  <c r="BG258" i="2"/>
  <c r="BF258" i="2"/>
  <c r="BE258" i="2"/>
  <c r="T258" i="2"/>
  <c r="R258" i="2"/>
  <c r="R257" i="2" s="1"/>
  <c r="P258" i="2"/>
  <c r="BK258" i="2"/>
  <c r="J258" i="2"/>
  <c r="BI256" i="2"/>
  <c r="BH256" i="2"/>
  <c r="BG256" i="2"/>
  <c r="BF256" i="2"/>
  <c r="T256" i="2"/>
  <c r="R256" i="2"/>
  <c r="P256" i="2"/>
  <c r="BK256" i="2"/>
  <c r="J256" i="2"/>
  <c r="BE256" i="2" s="1"/>
  <c r="BI255" i="2"/>
  <c r="BH255" i="2"/>
  <c r="BG255" i="2"/>
  <c r="BF255" i="2"/>
  <c r="T255" i="2"/>
  <c r="R255" i="2"/>
  <c r="P255" i="2"/>
  <c r="BK255" i="2"/>
  <c r="J255" i="2"/>
  <c r="BE255" i="2" s="1"/>
  <c r="BI254" i="2"/>
  <c r="BH254" i="2"/>
  <c r="BG254" i="2"/>
  <c r="BF254" i="2"/>
  <c r="T254" i="2"/>
  <c r="R254" i="2"/>
  <c r="P254" i="2"/>
  <c r="BK254" i="2"/>
  <c r="J254" i="2"/>
  <c r="BE254" i="2" s="1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BK249" i="2"/>
  <c r="J249" i="2"/>
  <c r="BE249" i="2" s="1"/>
  <c r="BI247" i="2"/>
  <c r="BH247" i="2"/>
  <c r="BG247" i="2"/>
  <c r="BF247" i="2"/>
  <c r="T247" i="2"/>
  <c r="R247" i="2"/>
  <c r="P247" i="2"/>
  <c r="BK247" i="2"/>
  <c r="J247" i="2"/>
  <c r="BE247" i="2" s="1"/>
  <c r="BI245" i="2"/>
  <c r="BH245" i="2"/>
  <c r="BG245" i="2"/>
  <c r="BF245" i="2"/>
  <c r="T245" i="2"/>
  <c r="R245" i="2"/>
  <c r="P245" i="2"/>
  <c r="BK245" i="2"/>
  <c r="J245" i="2"/>
  <c r="BE245" i="2" s="1"/>
  <c r="BI243" i="2"/>
  <c r="BH243" i="2"/>
  <c r="BG243" i="2"/>
  <c r="BF243" i="2"/>
  <c r="T243" i="2"/>
  <c r="R243" i="2"/>
  <c r="P243" i="2"/>
  <c r="BK243" i="2"/>
  <c r="J243" i="2"/>
  <c r="BE243" i="2" s="1"/>
  <c r="BI241" i="2"/>
  <c r="BH241" i="2"/>
  <c r="BG241" i="2"/>
  <c r="BF241" i="2"/>
  <c r="T241" i="2"/>
  <c r="R241" i="2"/>
  <c r="P241" i="2"/>
  <c r="BK241" i="2"/>
  <c r="J241" i="2"/>
  <c r="BE241" i="2" s="1"/>
  <c r="BI239" i="2"/>
  <c r="BH239" i="2"/>
  <c r="BG239" i="2"/>
  <c r="BF239" i="2"/>
  <c r="BE239" i="2"/>
  <c r="T239" i="2"/>
  <c r="R239" i="2"/>
  <c r="P239" i="2"/>
  <c r="BK239" i="2"/>
  <c r="J239" i="2"/>
  <c r="BI237" i="2"/>
  <c r="BH237" i="2"/>
  <c r="BG237" i="2"/>
  <c r="BF237" i="2"/>
  <c r="BE237" i="2"/>
  <c r="T237" i="2"/>
  <c r="R237" i="2"/>
  <c r="P237" i="2"/>
  <c r="BK237" i="2"/>
  <c r="J237" i="2"/>
  <c r="BI235" i="2"/>
  <c r="BH235" i="2"/>
  <c r="BG235" i="2"/>
  <c r="BF235" i="2"/>
  <c r="BE235" i="2"/>
  <c r="T235" i="2"/>
  <c r="R235" i="2"/>
  <c r="P235" i="2"/>
  <c r="BK235" i="2"/>
  <c r="J235" i="2"/>
  <c r="BI233" i="2"/>
  <c r="BH233" i="2"/>
  <c r="BG233" i="2"/>
  <c r="BF233" i="2"/>
  <c r="T233" i="2"/>
  <c r="R233" i="2"/>
  <c r="P233" i="2"/>
  <c r="BK233" i="2"/>
  <c r="J233" i="2"/>
  <c r="BE233" i="2" s="1"/>
  <c r="BI231" i="2"/>
  <c r="BH231" i="2"/>
  <c r="BG231" i="2"/>
  <c r="BF231" i="2"/>
  <c r="BE231" i="2"/>
  <c r="T231" i="2"/>
  <c r="R231" i="2"/>
  <c r="P231" i="2"/>
  <c r="BK231" i="2"/>
  <c r="J231" i="2"/>
  <c r="BI229" i="2"/>
  <c r="BH229" i="2"/>
  <c r="BG229" i="2"/>
  <c r="BF229" i="2"/>
  <c r="BE229" i="2"/>
  <c r="T229" i="2"/>
  <c r="R229" i="2"/>
  <c r="P229" i="2"/>
  <c r="BK229" i="2"/>
  <c r="J229" i="2"/>
  <c r="BI227" i="2"/>
  <c r="BH227" i="2"/>
  <c r="BG227" i="2"/>
  <c r="BF227" i="2"/>
  <c r="BE227" i="2"/>
  <c r="T227" i="2"/>
  <c r="R227" i="2"/>
  <c r="P227" i="2"/>
  <c r="BK227" i="2"/>
  <c r="J227" i="2"/>
  <c r="BI225" i="2"/>
  <c r="BH225" i="2"/>
  <c r="BG225" i="2"/>
  <c r="BF225" i="2"/>
  <c r="T225" i="2"/>
  <c r="R225" i="2"/>
  <c r="P225" i="2"/>
  <c r="BK225" i="2"/>
  <c r="J225" i="2"/>
  <c r="BE225" i="2" s="1"/>
  <c r="BI223" i="2"/>
  <c r="BH223" i="2"/>
  <c r="BG223" i="2"/>
  <c r="BF223" i="2"/>
  <c r="BE223" i="2"/>
  <c r="T223" i="2"/>
  <c r="R223" i="2"/>
  <c r="P223" i="2"/>
  <c r="BK223" i="2"/>
  <c r="J223" i="2"/>
  <c r="BI221" i="2"/>
  <c r="BH221" i="2"/>
  <c r="BG221" i="2"/>
  <c r="BF221" i="2"/>
  <c r="BE221" i="2"/>
  <c r="T221" i="2"/>
  <c r="R221" i="2"/>
  <c r="P221" i="2"/>
  <c r="BK221" i="2"/>
  <c r="J221" i="2"/>
  <c r="BI219" i="2"/>
  <c r="BH219" i="2"/>
  <c r="BG219" i="2"/>
  <c r="BF219" i="2"/>
  <c r="BE219" i="2"/>
  <c r="T219" i="2"/>
  <c r="R219" i="2"/>
  <c r="P219" i="2"/>
  <c r="BK219" i="2"/>
  <c r="J219" i="2"/>
  <c r="BI217" i="2"/>
  <c r="BH217" i="2"/>
  <c r="BG217" i="2"/>
  <c r="BF217" i="2"/>
  <c r="T217" i="2"/>
  <c r="R217" i="2"/>
  <c r="P217" i="2"/>
  <c r="BK217" i="2"/>
  <c r="J217" i="2"/>
  <c r="BE217" i="2" s="1"/>
  <c r="BI215" i="2"/>
  <c r="BH215" i="2"/>
  <c r="BG215" i="2"/>
  <c r="BF215" i="2"/>
  <c r="BE215" i="2"/>
  <c r="T215" i="2"/>
  <c r="R215" i="2"/>
  <c r="P215" i="2"/>
  <c r="BK215" i="2"/>
  <c r="J215" i="2"/>
  <c r="BI213" i="2"/>
  <c r="BH213" i="2"/>
  <c r="BG213" i="2"/>
  <c r="BF213" i="2"/>
  <c r="BE213" i="2"/>
  <c r="T213" i="2"/>
  <c r="R213" i="2"/>
  <c r="P213" i="2"/>
  <c r="BK213" i="2"/>
  <c r="J213" i="2"/>
  <c r="BI211" i="2"/>
  <c r="BH211" i="2"/>
  <c r="BG211" i="2"/>
  <c r="BF211" i="2"/>
  <c r="BE211" i="2"/>
  <c r="T211" i="2"/>
  <c r="R211" i="2"/>
  <c r="P211" i="2"/>
  <c r="BK211" i="2"/>
  <c r="J211" i="2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BE207" i="2"/>
  <c r="T207" i="2"/>
  <c r="R207" i="2"/>
  <c r="P207" i="2"/>
  <c r="P206" i="2" s="1"/>
  <c r="BK207" i="2"/>
  <c r="BK206" i="2" s="1"/>
  <c r="J206" i="2" s="1"/>
  <c r="J67" i="2" s="1"/>
  <c r="J207" i="2"/>
  <c r="BI205" i="2"/>
  <c r="BH205" i="2"/>
  <c r="BG205" i="2"/>
  <c r="BF205" i="2"/>
  <c r="T205" i="2"/>
  <c r="T204" i="2" s="1"/>
  <c r="R205" i="2"/>
  <c r="R204" i="2" s="1"/>
  <c r="P205" i="2"/>
  <c r="P204" i="2" s="1"/>
  <c r="BK205" i="2"/>
  <c r="BK204" i="2" s="1"/>
  <c r="J204" i="2" s="1"/>
  <c r="J66" i="2" s="1"/>
  <c r="J205" i="2"/>
  <c r="BE205" i="2" s="1"/>
  <c r="BI203" i="2"/>
  <c r="BH203" i="2"/>
  <c r="BG203" i="2"/>
  <c r="BF203" i="2"/>
  <c r="T203" i="2"/>
  <c r="T202" i="2" s="1"/>
  <c r="R203" i="2"/>
  <c r="R202" i="2" s="1"/>
  <c r="P203" i="2"/>
  <c r="P202" i="2" s="1"/>
  <c r="BK203" i="2"/>
  <c r="BK202" i="2" s="1"/>
  <c r="J202" i="2" s="1"/>
  <c r="J203" i="2"/>
  <c r="BE203" i="2" s="1"/>
  <c r="J65" i="2"/>
  <c r="BI201" i="2"/>
  <c r="BH201" i="2"/>
  <c r="BG201" i="2"/>
  <c r="BF201" i="2"/>
  <c r="T201" i="2"/>
  <c r="R201" i="2"/>
  <c r="P201" i="2"/>
  <c r="BK201" i="2"/>
  <c r="J201" i="2"/>
  <c r="BE201" i="2" s="1"/>
  <c r="BI199" i="2"/>
  <c r="BH199" i="2"/>
  <c r="BG199" i="2"/>
  <c r="BF199" i="2"/>
  <c r="T199" i="2"/>
  <c r="R199" i="2"/>
  <c r="R198" i="2" s="1"/>
  <c r="P199" i="2"/>
  <c r="P198" i="2" s="1"/>
  <c r="BK199" i="2"/>
  <c r="BK198" i="2" s="1"/>
  <c r="J199" i="2"/>
  <c r="BE199" i="2" s="1"/>
  <c r="BI196" i="2"/>
  <c r="BH196" i="2"/>
  <c r="BG196" i="2"/>
  <c r="BF196" i="2"/>
  <c r="T196" i="2"/>
  <c r="T195" i="2" s="1"/>
  <c r="R196" i="2"/>
  <c r="R195" i="2" s="1"/>
  <c r="P196" i="2"/>
  <c r="P195" i="2" s="1"/>
  <c r="BK196" i="2"/>
  <c r="BK195" i="2" s="1"/>
  <c r="J195" i="2" s="1"/>
  <c r="J196" i="2"/>
  <c r="BE196" i="2" s="1"/>
  <c r="J62" i="2"/>
  <c r="BI194" i="2"/>
  <c r="BH194" i="2"/>
  <c r="BG194" i="2"/>
  <c r="BF194" i="2"/>
  <c r="BE194" i="2"/>
  <c r="T194" i="2"/>
  <c r="R194" i="2"/>
  <c r="P194" i="2"/>
  <c r="BK194" i="2"/>
  <c r="J194" i="2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BE191" i="2"/>
  <c r="T191" i="2"/>
  <c r="R191" i="2"/>
  <c r="P191" i="2"/>
  <c r="BK191" i="2"/>
  <c r="J191" i="2"/>
  <c r="BI190" i="2"/>
  <c r="BH190" i="2"/>
  <c r="BG190" i="2"/>
  <c r="BF190" i="2"/>
  <c r="BE190" i="2"/>
  <c r="T190" i="2"/>
  <c r="T189" i="2" s="1"/>
  <c r="R190" i="2"/>
  <c r="R189" i="2" s="1"/>
  <c r="P190" i="2"/>
  <c r="BK190" i="2"/>
  <c r="J190" i="2"/>
  <c r="BI187" i="2"/>
  <c r="BH187" i="2"/>
  <c r="BG187" i="2"/>
  <c r="BF187" i="2"/>
  <c r="T187" i="2"/>
  <c r="R187" i="2"/>
  <c r="P187" i="2"/>
  <c r="BK187" i="2"/>
  <c r="J187" i="2"/>
  <c r="BE187" i="2" s="1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BK180" i="2"/>
  <c r="J180" i="2"/>
  <c r="BE180" i="2" s="1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 s="1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 s="1"/>
  <c r="BI166" i="2"/>
  <c r="BH166" i="2"/>
  <c r="BG166" i="2"/>
  <c r="BF166" i="2"/>
  <c r="T166" i="2"/>
  <c r="R166" i="2"/>
  <c r="P166" i="2"/>
  <c r="BK166" i="2"/>
  <c r="J166" i="2"/>
  <c r="BE166" i="2" s="1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4" i="2"/>
  <c r="BH154" i="2"/>
  <c r="BG154" i="2"/>
  <c r="BF154" i="2"/>
  <c r="T154" i="2"/>
  <c r="R154" i="2"/>
  <c r="P154" i="2"/>
  <c r="BK154" i="2"/>
  <c r="J154" i="2"/>
  <c r="BE154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3" i="2"/>
  <c r="BH143" i="2"/>
  <c r="BG143" i="2"/>
  <c r="BF143" i="2"/>
  <c r="T143" i="2"/>
  <c r="T142" i="2" s="1"/>
  <c r="R143" i="2"/>
  <c r="P143" i="2"/>
  <c r="BK143" i="2"/>
  <c r="J143" i="2"/>
  <c r="BE143" i="2" s="1"/>
  <c r="BI140" i="2"/>
  <c r="BH140" i="2"/>
  <c r="BG140" i="2"/>
  <c r="BF140" i="2"/>
  <c r="BE140" i="2"/>
  <c r="T140" i="2"/>
  <c r="R140" i="2"/>
  <c r="P140" i="2"/>
  <c r="BK140" i="2"/>
  <c r="J140" i="2"/>
  <c r="BI138" i="2"/>
  <c r="BH138" i="2"/>
  <c r="BG138" i="2"/>
  <c r="BF138" i="2"/>
  <c r="BE138" i="2"/>
  <c r="T138" i="2"/>
  <c r="R138" i="2"/>
  <c r="P138" i="2"/>
  <c r="BK138" i="2"/>
  <c r="J138" i="2"/>
  <c r="BI137" i="2"/>
  <c r="BH137" i="2"/>
  <c r="BG137" i="2"/>
  <c r="BF137" i="2"/>
  <c r="BE137" i="2"/>
  <c r="T137" i="2"/>
  <c r="R137" i="2"/>
  <c r="P137" i="2"/>
  <c r="BK137" i="2"/>
  <c r="J137" i="2"/>
  <c r="BI135" i="2"/>
  <c r="BH135" i="2"/>
  <c r="BG135" i="2"/>
  <c r="BF135" i="2"/>
  <c r="BE135" i="2"/>
  <c r="T135" i="2"/>
  <c r="R135" i="2"/>
  <c r="P135" i="2"/>
  <c r="BK135" i="2"/>
  <c r="J135" i="2"/>
  <c r="BI134" i="2"/>
  <c r="BH134" i="2"/>
  <c r="BG134" i="2"/>
  <c r="BF134" i="2"/>
  <c r="BE134" i="2"/>
  <c r="T134" i="2"/>
  <c r="R134" i="2"/>
  <c r="P134" i="2"/>
  <c r="BK134" i="2"/>
  <c r="J134" i="2"/>
  <c r="BI133" i="2"/>
  <c r="BH133" i="2"/>
  <c r="BG133" i="2"/>
  <c r="BF133" i="2"/>
  <c r="BE133" i="2"/>
  <c r="T133" i="2"/>
  <c r="R133" i="2"/>
  <c r="P133" i="2"/>
  <c r="P132" i="2" s="1"/>
  <c r="BK133" i="2"/>
  <c r="BK132" i="2" s="1"/>
  <c r="J132" i="2" s="1"/>
  <c r="J59" i="2" s="1"/>
  <c r="J133" i="2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T122" i="2"/>
  <c r="R122" i="2"/>
  <c r="P122" i="2"/>
  <c r="BK122" i="2"/>
  <c r="J122" i="2"/>
  <c r="BE122" i="2" s="1"/>
  <c r="BI120" i="2"/>
  <c r="BH120" i="2"/>
  <c r="BG120" i="2"/>
  <c r="BF120" i="2"/>
  <c r="T120" i="2"/>
  <c r="R120" i="2"/>
  <c r="P120" i="2"/>
  <c r="BK120" i="2"/>
  <c r="J120" i="2"/>
  <c r="BE120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F33" i="2" s="1"/>
  <c r="BC52" i="1" s="1"/>
  <c r="BG108" i="2"/>
  <c r="BF108" i="2"/>
  <c r="T108" i="2"/>
  <c r="R108" i="2"/>
  <c r="P108" i="2"/>
  <c r="BK108" i="2"/>
  <c r="J108" i="2"/>
  <c r="BE108" i="2" s="1"/>
  <c r="J101" i="2"/>
  <c r="F101" i="2"/>
  <c r="F99" i="2"/>
  <c r="E97" i="2"/>
  <c r="J51" i="2"/>
  <c r="F49" i="2"/>
  <c r="E47" i="2"/>
  <c r="J18" i="2"/>
  <c r="E18" i="2"/>
  <c r="F52" i="2" s="1"/>
  <c r="J17" i="2"/>
  <c r="J15" i="2"/>
  <c r="E15" i="2"/>
  <c r="F51" i="2" s="1"/>
  <c r="J14" i="2"/>
  <c r="J12" i="2"/>
  <c r="J99" i="2" s="1"/>
  <c r="E7" i="2"/>
  <c r="E45" i="2" s="1"/>
  <c r="AS51" i="1"/>
  <c r="L47" i="1"/>
  <c r="AM46" i="1"/>
  <c r="L46" i="1"/>
  <c r="AM44" i="1"/>
  <c r="L44" i="1"/>
  <c r="L42" i="1"/>
  <c r="L41" i="1"/>
  <c r="F32" i="4" l="1"/>
  <c r="BB54" i="1" s="1"/>
  <c r="F33" i="4"/>
  <c r="BC54" i="1" s="1"/>
  <c r="BC51" i="1" s="1"/>
  <c r="BK107" i="2"/>
  <c r="R298" i="2"/>
  <c r="P305" i="2"/>
  <c r="P318" i="2"/>
  <c r="T325" i="2"/>
  <c r="P341" i="2"/>
  <c r="BK364" i="2"/>
  <c r="J364" i="2" s="1"/>
  <c r="J84" i="2" s="1"/>
  <c r="BK80" i="3"/>
  <c r="J80" i="3" s="1"/>
  <c r="J58" i="3" s="1"/>
  <c r="F34" i="3"/>
  <c r="BD53" i="1" s="1"/>
  <c r="BK80" i="4"/>
  <c r="F34" i="4"/>
  <c r="BD54" i="1" s="1"/>
  <c r="BK361" i="2"/>
  <c r="J361" i="2" s="1"/>
  <c r="J82" i="2" s="1"/>
  <c r="P107" i="2"/>
  <c r="R132" i="2"/>
  <c r="R206" i="2"/>
  <c r="R107" i="2"/>
  <c r="T132" i="2"/>
  <c r="T198" i="2"/>
  <c r="T206" i="2"/>
  <c r="BK240" i="2"/>
  <c r="J240" i="2" s="1"/>
  <c r="J68" i="2" s="1"/>
  <c r="T298" i="2"/>
  <c r="R305" i="2"/>
  <c r="R318" i="2"/>
  <c r="R341" i="2"/>
  <c r="P364" i="2"/>
  <c r="P361" i="2" s="1"/>
  <c r="J49" i="3"/>
  <c r="P80" i="3"/>
  <c r="P79" i="3" s="1"/>
  <c r="P78" i="3" s="1"/>
  <c r="AU53" i="1" s="1"/>
  <c r="P80" i="4"/>
  <c r="P79" i="4" s="1"/>
  <c r="P78" i="4" s="1"/>
  <c r="AU54" i="1" s="1"/>
  <c r="F34" i="2"/>
  <c r="BD52" i="1" s="1"/>
  <c r="J49" i="2"/>
  <c r="P240" i="2"/>
  <c r="P197" i="2" s="1"/>
  <c r="T305" i="2"/>
  <c r="T318" i="2"/>
  <c r="T341" i="2"/>
  <c r="R364" i="2"/>
  <c r="R361" i="2" s="1"/>
  <c r="R80" i="3"/>
  <c r="R79" i="3" s="1"/>
  <c r="R78" i="3" s="1"/>
  <c r="R80" i="4"/>
  <c r="R79" i="4" s="1"/>
  <c r="R78" i="4" s="1"/>
  <c r="T257" i="2"/>
  <c r="T107" i="2"/>
  <c r="T106" i="2" s="1"/>
  <c r="BK142" i="2"/>
  <c r="J142" i="2" s="1"/>
  <c r="J60" i="2" s="1"/>
  <c r="R240" i="2"/>
  <c r="P348" i="2"/>
  <c r="P347" i="2" s="1"/>
  <c r="T364" i="2"/>
  <c r="T361" i="2" s="1"/>
  <c r="T80" i="3"/>
  <c r="T79" i="3" s="1"/>
  <c r="T78" i="3" s="1"/>
  <c r="T80" i="4"/>
  <c r="T79" i="4" s="1"/>
  <c r="T78" i="4" s="1"/>
  <c r="P142" i="2"/>
  <c r="BK189" i="2"/>
  <c r="J189" i="2" s="1"/>
  <c r="J61" i="2" s="1"/>
  <c r="T240" i="2"/>
  <c r="BK257" i="2"/>
  <c r="J257" i="2" s="1"/>
  <c r="J69" i="2" s="1"/>
  <c r="F32" i="2"/>
  <c r="BB52" i="1" s="1"/>
  <c r="BB51" i="1" s="1"/>
  <c r="R142" i="2"/>
  <c r="P189" i="2"/>
  <c r="P257" i="2"/>
  <c r="BK325" i="2"/>
  <c r="J325" i="2" s="1"/>
  <c r="J73" i="2" s="1"/>
  <c r="T348" i="2"/>
  <c r="T347" i="2" s="1"/>
  <c r="F74" i="3"/>
  <c r="F31" i="3"/>
  <c r="BA53" i="1" s="1"/>
  <c r="E95" i="2"/>
  <c r="F102" i="2"/>
  <c r="J107" i="2"/>
  <c r="J58" i="2" s="1"/>
  <c r="J30" i="2"/>
  <c r="AV52" i="1" s="1"/>
  <c r="F30" i="2"/>
  <c r="AZ52" i="1" s="1"/>
  <c r="J198" i="2"/>
  <c r="J64" i="2" s="1"/>
  <c r="R197" i="2"/>
  <c r="J348" i="2"/>
  <c r="J76" i="2" s="1"/>
  <c r="BK347" i="2"/>
  <c r="J347" i="2" s="1"/>
  <c r="J75" i="2" s="1"/>
  <c r="R347" i="2"/>
  <c r="J31" i="2"/>
  <c r="AW52" i="1" s="1"/>
  <c r="F31" i="2"/>
  <c r="BA52" i="1" s="1"/>
  <c r="J362" i="2"/>
  <c r="J83" i="2" s="1"/>
  <c r="F30" i="3"/>
  <c r="AZ53" i="1" s="1"/>
  <c r="J80" i="4"/>
  <c r="J58" i="4" s="1"/>
  <c r="BK79" i="4"/>
  <c r="F30" i="4"/>
  <c r="AZ54" i="1" s="1"/>
  <c r="E45" i="3"/>
  <c r="E68" i="3"/>
  <c r="F75" i="3"/>
  <c r="J30" i="3"/>
  <c r="AV53" i="1" s="1"/>
  <c r="J31" i="3"/>
  <c r="AW53" i="1" s="1"/>
  <c r="J49" i="4"/>
  <c r="E68" i="4"/>
  <c r="F74" i="4"/>
  <c r="F75" i="4"/>
  <c r="J30" i="4"/>
  <c r="AV54" i="1" s="1"/>
  <c r="J31" i="4"/>
  <c r="AW54" i="1" s="1"/>
  <c r="BK79" i="3" l="1"/>
  <c r="W29" i="1"/>
  <c r="AY51" i="1"/>
  <c r="T197" i="2"/>
  <c r="BA51" i="1"/>
  <c r="T105" i="2"/>
  <c r="R106" i="2"/>
  <c r="R105" i="2" s="1"/>
  <c r="W28" i="1"/>
  <c r="AX51" i="1"/>
  <c r="BK197" i="2"/>
  <c r="J197" i="2" s="1"/>
  <c r="J63" i="2" s="1"/>
  <c r="BK106" i="2"/>
  <c r="BD51" i="1"/>
  <c r="W30" i="1" s="1"/>
  <c r="P106" i="2"/>
  <c r="P105" i="2" s="1"/>
  <c r="AU52" i="1" s="1"/>
  <c r="AU51" i="1" s="1"/>
  <c r="W27" i="1"/>
  <c r="AW51" i="1"/>
  <c r="AK27" i="1" s="1"/>
  <c r="AT54" i="1"/>
  <c r="AT53" i="1"/>
  <c r="J79" i="3"/>
  <c r="J57" i="3" s="1"/>
  <c r="BK78" i="3"/>
  <c r="J78" i="3" s="1"/>
  <c r="AT52" i="1"/>
  <c r="J106" i="2"/>
  <c r="J57" i="2" s="1"/>
  <c r="BK105" i="2"/>
  <c r="J105" i="2" s="1"/>
  <c r="J79" i="4"/>
  <c r="J57" i="4" s="1"/>
  <c r="BK78" i="4"/>
  <c r="J78" i="4" s="1"/>
  <c r="AZ51" i="1"/>
  <c r="J56" i="3" l="1"/>
  <c r="J27" i="3"/>
  <c r="W26" i="1"/>
  <c r="AV51" i="1"/>
  <c r="J56" i="4"/>
  <c r="J27" i="4"/>
  <c r="J27" i="2"/>
  <c r="J56" i="2"/>
  <c r="AG54" i="1" l="1"/>
  <c r="AN54" i="1" s="1"/>
  <c r="J36" i="4"/>
  <c r="AT51" i="1"/>
  <c r="AK26" i="1"/>
  <c r="AG53" i="1"/>
  <c r="AN53" i="1" s="1"/>
  <c r="J36" i="3"/>
  <c r="AG52" i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<sst xmlns="http://schemas.openxmlformats.org/spreadsheetml/2006/main" count="4535" uniqueCount="1102">
  <si>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</si>
  <si>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</si>
  <si>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</si>
  <si>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</si>
  <si>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</si>
  <si>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</si>
  <si>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</si>
  <si>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{42bb563f-eea9-447b-a455-b8f6dd1e823e}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</si>
  <si>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</si>
  <si>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</si>
  <si>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</si>
  <si>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</si>
  <si>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</si>
  <si>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</si>
  <si>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</si>
  <si>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</si>
  <si>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</si>
  <si>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ONNACHOD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</si>
  <si>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</si>
  <si>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</si>
  <si>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objektu  D pro umístění MR 1,5T</t>
  </si>
  <si>
    <t>KSO:</t>
  </si>
  <si>
    <t>CC-CZ:</t>
  </si>
  <si>
    <t>Místo:</t>
  </si>
  <si>
    <t xml:space="preserve">ON Náchod </t>
  </si>
  <si>
    <t>Datum:</t>
  </si>
  <si>
    <t>15. 4. 2017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</si>
  <si>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</si>
  <si>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</si>
  <si>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</si>
  <si>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</si>
  <si>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</si>
  <si>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</si>
  <si>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</si>
  <si>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JIKA-CZ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</si>
  <si>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</si>
  <si>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</si>
  <si>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</si>
  <si>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</si>
  <si>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</si>
  <si>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</si>
  <si>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</si>
  <si>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</si>
  <si>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</si>
  <si>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</si>
  <si>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</si>
  <si>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</si>
  <si>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</si>
  <si>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</si>
  <si>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</si>
  <si>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</si>
  <si>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</si>
  <si>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</si>
  <si>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</si>
  <si>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</si>
  <si>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</si>
  <si>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</si>
  <si>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</si>
  <si>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</si>
  <si>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</si>
  <si>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</si>
  <si>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</si>
  <si>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</si>
  <si>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</si>
  <si>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</si>
  <si>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</si>
  <si>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</si>
  <si>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</si>
  <si>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</si>
  <si>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</si>
  <si>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</si>
  <si>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</si>
  <si>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</si>
  <si>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</si>
  <si>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</si>
  <si>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</si>
  <si>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ONNACHOD 1</t>
  </si>
  <si>
    <t>SO-01-Vlastní objekt</t>
  </si>
  <si>
    <t>STA</t>
  </si>
  <si>
    <t>1</t>
  </si>
  <si>
    <t>{ea72a98b-5922-4b13-874b-7eba4e03a1a8}</t>
  </si>
  <si>
    <t>2</t>
  </si>
  <si>
    <t>ONNNACHOD 2</t>
  </si>
  <si>
    <t>SO-02-Interier volný</t>
  </si>
  <si>
    <t>{ef7dcd47-8785-41c6-a098-0235bf7e3981}</t>
  </si>
  <si>
    <t>ONNNACHOD 3</t>
  </si>
  <si>
    <t xml:space="preserve">SO-03-Interier zabudovaný </t>
  </si>
  <si>
    <t>{bc47798f-ff3a-429a-8fa6-307d07c333c1}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</si>
  <si>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</si>
  <si>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</si>
  <si>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</si>
  <si>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</si>
  <si>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</si>
  <si>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</si>
  <si>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</si>
  <si>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ONNACHOD 1 - SO-01-Vlastní objekt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</si>
  <si>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</si>
  <si>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</si>
  <si>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</si>
  <si>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</si>
  <si>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</si>
  <si>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</si>
  <si>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</si>
  <si>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</si>
  <si>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</si>
  <si>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</si>
  <si>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</si>
  <si>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</si>
  <si>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</si>
  <si>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</t>
  </si>
  <si>
    <t xml:space="preserve">    731 - Ústřední vytápění 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</si>
  <si>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</si>
  <si>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</si>
  <si>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</si>
  <si>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</si>
  <si>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</si>
  <si>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</si>
  <si>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</si>
  <si>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</si>
  <si>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</si>
  <si>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</si>
  <si>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 xml:space="preserve">    22-M - Slaboproudé rozvody </t>
  </si>
  <si>
    <t xml:space="preserve">    23-M - Medicinální plyny</t>
  </si>
  <si>
    <t xml:space="preserve">    24-M - Montáže vzduchotechnických zařízení</t>
  </si>
  <si>
    <t xml:space="preserve">    38-M - MAR</t>
  </si>
  <si>
    <t xml:space="preserve">    42-M - Magnetická rezonance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</si>
  <si>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</si>
  <si>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</si>
  <si>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</si>
  <si>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</si>
  <si>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</si>
  <si>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</si>
  <si>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</si>
  <si>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</si>
  <si>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</si>
  <si>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</si>
  <si>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</si>
  <si>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</si>
  <si>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</si>
  <si>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</si>
  <si>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</si>
  <si>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</si>
  <si>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</si>
  <si>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</si>
  <si>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</si>
  <si>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</si>
  <si>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</si>
  <si>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</si>
  <si>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</si>
  <si>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139</t>
  </si>
  <si>
    <t>K</t>
  </si>
  <si>
    <t>310278842</t>
  </si>
  <si>
    <t>Zazdívka otvorů pl do 1 m2 ve zdivu nadzákladovém z nepálených tvárnic tl do 300 mm</t>
  </si>
  <si>
    <t>m3</t>
  </si>
  <si>
    <t>CS ÚRS 2017 01</t>
  </si>
  <si>
    <t>4</t>
  </si>
  <si>
    <t>-2010855540</t>
  </si>
  <si>
    <t>VV</t>
  </si>
  <si>
    <t>0,5*1,1*0,5</t>
  </si>
  <si>
    <t>311272312</t>
  </si>
  <si>
    <t>1697214710</t>
  </si>
  <si>
    <t>1,5*1,8*0,3</t>
  </si>
  <si>
    <t>311272611</t>
  </si>
  <si>
    <t>-1385451828</t>
  </si>
  <si>
    <t>2,6*2,6*0,5</t>
  </si>
  <si>
    <t>317121101</t>
  </si>
  <si>
    <t>Montáž prefabrikovaných překladů pro světlost otvoru do 1050 mm</t>
  </si>
  <si>
    <t>kus</t>
  </si>
  <si>
    <t>-474188969</t>
  </si>
  <si>
    <t>M</t>
  </si>
  <si>
    <t>593211000</t>
  </si>
  <si>
    <t>překlad železobetonový RZP 1/10 119x14x14 cm</t>
  </si>
  <si>
    <t>8</t>
  </si>
  <si>
    <t>-1919498299</t>
  </si>
  <si>
    <t>6*1,01 'Přepočtené koeficientem množství</t>
  </si>
  <si>
    <t>5</t>
  </si>
  <si>
    <t>317121102</t>
  </si>
  <si>
    <t>Montáž prefabrikovaných překladů pro světlost otvoru do 1800 mm</t>
  </si>
  <si>
    <t>-1488576910</t>
  </si>
  <si>
    <t>6</t>
  </si>
  <si>
    <t>593211140</t>
  </si>
  <si>
    <t>překlad železobetonový RZP 9/10-R15 179x11,5x19 cm</t>
  </si>
  <si>
    <t>2018162886</t>
  </si>
  <si>
    <t>3*1,01 'Přepočtené koeficientem množství</t>
  </si>
  <si>
    <t>7</t>
  </si>
  <si>
    <t>317234410</t>
  </si>
  <si>
    <t>Vyzdívka mezi nosníky z cihel pálených na MC</t>
  </si>
  <si>
    <t>-1911561457</t>
  </si>
  <si>
    <t>2,8*0,5*0,25+1,9*0,375*0,25</t>
  </si>
  <si>
    <t>317944321</t>
  </si>
  <si>
    <t>Válcované nosníky do č.12 dodatečně osazované do připravených otvorů</t>
  </si>
  <si>
    <t>t</t>
  </si>
  <si>
    <t>2053965255</t>
  </si>
  <si>
    <t>"L 50/50/5"  (1,4*7+0,8*10)*0,00375+1,2*0,00875*6</t>
  </si>
  <si>
    <t>9</t>
  </si>
  <si>
    <t>317944323</t>
  </si>
  <si>
    <t>Válcované nosníky č.14 až 22 dodatečně osazované do připravených otvorů</t>
  </si>
  <si>
    <t>522440662</t>
  </si>
  <si>
    <t>"I č.160" (3,0*4+3,15*2)*0,0179</t>
  </si>
  <si>
    <t>10</t>
  </si>
  <si>
    <t>340239226</t>
  </si>
  <si>
    <t>m2</t>
  </si>
  <si>
    <t>-252008650</t>
  </si>
  <si>
    <t>1,05*2,1+0,35*2,1+0,75*2,1+0,95*2,1</t>
  </si>
  <si>
    <t>11</t>
  </si>
  <si>
    <t>349231811</t>
  </si>
  <si>
    <t>Přizdívka ostění s ozubem z cihel tl do 150 mm</t>
  </si>
  <si>
    <t>1924701141</t>
  </si>
  <si>
    <t>0,375*2,1*2</t>
  </si>
  <si>
    <t>12</t>
  </si>
  <si>
    <t>349231821</t>
  </si>
  <si>
    <t>Přizdívka ostění s ozubem z cihel tl do 300 mm</t>
  </si>
  <si>
    <t>2127850111</t>
  </si>
  <si>
    <t>0,375*2,1</t>
  </si>
  <si>
    <t>Úpravy povrchů, podlahy a osazování výplní</t>
  </si>
  <si>
    <t>13</t>
  </si>
  <si>
    <t>611311131</t>
  </si>
  <si>
    <t>Potažení vnitřních rovných stropů vápenným štukem tloušťky do 3 mm</t>
  </si>
  <si>
    <t>-1365770796</t>
  </si>
  <si>
    <t>14</t>
  </si>
  <si>
    <t>611325411</t>
  </si>
  <si>
    <t>Oprava vnitřní vápenocementové hladké omítky stropů v rozsahu plochy do 10%</t>
  </si>
  <si>
    <t>382599707</t>
  </si>
  <si>
    <t>612311131</t>
  </si>
  <si>
    <t>Potažení vnitřních stěn vápenným štukem tloušťky do 3 mm</t>
  </si>
  <si>
    <t>-305181515</t>
  </si>
  <si>
    <t>650,755</t>
  </si>
  <si>
    <t>16</t>
  </si>
  <si>
    <t>612325413</t>
  </si>
  <si>
    <t>Oprava vnitřní vápenocementové hladké omítky stěn v rozsahu plochy do 50%</t>
  </si>
  <si>
    <t>-832755714</t>
  </si>
  <si>
    <t>17</t>
  </si>
  <si>
    <t>631312141</t>
  </si>
  <si>
    <t>Doplnění rýh v dosavadních mazaninách betonem prostým</t>
  </si>
  <si>
    <t>-2085050002</t>
  </si>
  <si>
    <t>(2,749*00,45+0,82+2,89+0,12+0,26+0,5)*0,05</t>
  </si>
  <si>
    <t>18</t>
  </si>
  <si>
    <t>632441225</t>
  </si>
  <si>
    <t>Potěr anhydritový samonivelační tl do 50 mm C30 litý</t>
  </si>
  <si>
    <t>-1093911962</t>
  </si>
  <si>
    <t>47,42</t>
  </si>
  <si>
    <t>Ostatní konstrukce a práce, bourání</t>
  </si>
  <si>
    <t>19</t>
  </si>
  <si>
    <t>949101111</t>
  </si>
  <si>
    <t>Lešení pomocné pro objekty pozemních staveb s lešeňovou podlahou v do 1,9 m zatížení do 150 kg/m2</t>
  </si>
  <si>
    <t>-1161635142</t>
  </si>
  <si>
    <t>"1PP" 30,85+40,71+6,71+8,38+8,25+111,27+13,94+46,39+8,91+1,63</t>
  </si>
  <si>
    <t>"1NP" 26,94+5,1+1,59+2,57+104,58</t>
  </si>
  <si>
    <t>"vnější"  (1,5+2,6+1,2*2)*1,2</t>
  </si>
  <si>
    <t>Součet</t>
  </si>
  <si>
    <t>20</t>
  </si>
  <si>
    <t>952901111</t>
  </si>
  <si>
    <t>Vyčištění budov bytové a občanské výstavby při výšce podlaží do 4 m</t>
  </si>
  <si>
    <t>-1964673611</t>
  </si>
  <si>
    <t>417,82</t>
  </si>
  <si>
    <t>962031132</t>
  </si>
  <si>
    <t>Bourání příček z cihel pálených na MVC tl do 100 mm</t>
  </si>
  <si>
    <t>2039475181</t>
  </si>
  <si>
    <t>"1PP" 79,089</t>
  </si>
  <si>
    <t>"1NP"(1,2+4,976)*3,5-0,8*1,97</t>
  </si>
  <si>
    <t>22</t>
  </si>
  <si>
    <t>962031133</t>
  </si>
  <si>
    <t>Bourání příček z cihel pálených na MVC tl do 150 mm</t>
  </si>
  <si>
    <t>430451327</t>
  </si>
  <si>
    <t>"1PP"(5,48+6,5)*3,5-0,8*1,97*2</t>
  </si>
  <si>
    <t>"1NP"0,95*3,5-0,6*1,97</t>
  </si>
  <si>
    <t>23</t>
  </si>
  <si>
    <t>965042241</t>
  </si>
  <si>
    <t>Bourání podkladů pod dlažby nebo mazanin betonových nebo z litého asfaltu tl přes 100 mm pl pře 4 m2</t>
  </si>
  <si>
    <t>162553727</t>
  </si>
  <si>
    <t>"vyšetřovna MR a techn. místnost"  (40,71+6,71)*0,18</t>
  </si>
  <si>
    <t>24</t>
  </si>
  <si>
    <t>965081213</t>
  </si>
  <si>
    <t>Bourání podlah z dlaždic keramických nebo xylolitových tl do 10 mm plochy přes 1 m2</t>
  </si>
  <si>
    <t>-1489790317</t>
  </si>
  <si>
    <t>"1PP" 8,38+8,61+2,39+4,08+1,98+1,32+1,49+0,86*2+3,35</t>
  </si>
  <si>
    <t>21,45+5,67+6,71+27,71+1,28+1,29+1,63</t>
  </si>
  <si>
    <t>"1NP" 14,18+19,39+2,82</t>
  </si>
  <si>
    <t>"místn. č.025a,025b"  3,85*1,225</t>
  </si>
  <si>
    <t>25</t>
  </si>
  <si>
    <t>967031132</t>
  </si>
  <si>
    <t>Přisekání rovných ostění v cihelném zdivu na MV nebo MVC</t>
  </si>
  <si>
    <t>1878940483</t>
  </si>
  <si>
    <t>0,375*(1,4+2,1*2)+0,5*2,6</t>
  </si>
  <si>
    <t>26</t>
  </si>
  <si>
    <t>968062376</t>
  </si>
  <si>
    <t>Vybourání dřevěných rámů oken zdvojených včetně křídel pl do 4 m2</t>
  </si>
  <si>
    <t>1305109763</t>
  </si>
  <si>
    <t>1,5*1,8*2</t>
  </si>
  <si>
    <t>27</t>
  </si>
  <si>
    <t>968072455</t>
  </si>
  <si>
    <t>Vybourání kovových dveřních zárubní pl do 2 m2</t>
  </si>
  <si>
    <t>1800513796</t>
  </si>
  <si>
    <t>0,6*1,97*8+0,7*1,97*4+0,8*1,97*8</t>
  </si>
  <si>
    <t>28</t>
  </si>
  <si>
    <t>971033631</t>
  </si>
  <si>
    <t>Vybourání otvorů ve zdivu cihelném pl do 4 m2 na MVC nebo MV tl do 150 mm</t>
  </si>
  <si>
    <t>-209277706</t>
  </si>
  <si>
    <t>0,5*2,1</t>
  </si>
  <si>
    <t>140</t>
  </si>
  <si>
    <t>-2053814889</t>
  </si>
  <si>
    <t>1,0*2,1*2</t>
  </si>
  <si>
    <t>29</t>
  </si>
  <si>
    <t>971033651</t>
  </si>
  <si>
    <t>Vybourání otvorů ve zdivu cihelném pl do 4 m2 na MVC nebo MV tl do 600 mm</t>
  </si>
  <si>
    <t>-328969860</t>
  </si>
  <si>
    <t>2,6*2,6*0,5+1,4*2,1*0,375-1,5*1,8*0,5-0,3*1,8*0,5</t>
  </si>
  <si>
    <t>30</t>
  </si>
  <si>
    <t>974031666</t>
  </si>
  <si>
    <t>Vysekání rýh ve zdivu cihelném pro vtahování nosníků hl do 150 mm v do 250 mm</t>
  </si>
  <si>
    <t>m</t>
  </si>
  <si>
    <t>1258313196</t>
  </si>
  <si>
    <t>3,0*4+1,79*3+3,15*2+0,9*3+0,8*2+1,4*7</t>
  </si>
  <si>
    <t>31</t>
  </si>
  <si>
    <t>978011121</t>
  </si>
  <si>
    <t>Otlučení vnitřní vápenné nebo vápenocementové omítky stropů v rozsahu do 10 %</t>
  </si>
  <si>
    <t>-2030573402</t>
  </si>
  <si>
    <t>8,25+111,27+13,94+26,94+5,1</t>
  </si>
  <si>
    <t>32</t>
  </si>
  <si>
    <t>978013161</t>
  </si>
  <si>
    <t>Otlučení vnitřní vápenné nebo vápenocementové omítky stěn v rozsahu do 50 %</t>
  </si>
  <si>
    <t>-480534373</t>
  </si>
  <si>
    <t>(4,59+23,1+23,77+15,9+6,2+9,1+5,7)*3,5</t>
  </si>
  <si>
    <t>(4,9+5,1+3,72*2+8,4+19,6+10,85)*3,5</t>
  </si>
  <si>
    <t>(15,65+18,59+7,04)*3,5</t>
  </si>
  <si>
    <t>33</t>
  </si>
  <si>
    <t>978059541</t>
  </si>
  <si>
    <t>Odsekání a odebrání obkladů stěn z vnitřních obkládaček plochy přes 1 m2</t>
  </si>
  <si>
    <t>-1264087683</t>
  </si>
  <si>
    <t>"1PP"  (3,85+4,45*1,6+1,8*0,6+1,5*1,5)</t>
  </si>
  <si>
    <t>997</t>
  </si>
  <si>
    <t>Přesun sutě</t>
  </si>
  <si>
    <t>34</t>
  </si>
  <si>
    <t>997013112</t>
  </si>
  <si>
    <t>Vnitrostaveništní doprava suti a vybouraných hmot pro budovy v do 9 m s použitím mechanizace</t>
  </si>
  <si>
    <t>-358481693</t>
  </si>
  <si>
    <t>35</t>
  </si>
  <si>
    <t>997013501</t>
  </si>
  <si>
    <t>Odvoz suti a vybouraných hmot na skládku nebo meziskládku do 1 km se složením</t>
  </si>
  <si>
    <t>-1647170494</t>
  </si>
  <si>
    <t>36</t>
  </si>
  <si>
    <t>997013509</t>
  </si>
  <si>
    <t>Příplatek k odvozu suti a vybouraných hmot na skládku ZKD 1 km přes 1 km</t>
  </si>
  <si>
    <t>1640723445</t>
  </si>
  <si>
    <t>72,595*9</t>
  </si>
  <si>
    <t>37</t>
  </si>
  <si>
    <t>997013831</t>
  </si>
  <si>
    <t>Poplatek za uložení stavebního směsného odpadu na skládce (skládkovné)</t>
  </si>
  <si>
    <t>-976179146</t>
  </si>
  <si>
    <t>998</t>
  </si>
  <si>
    <t>Přesun hmot</t>
  </si>
  <si>
    <t>38</t>
  </si>
  <si>
    <t>998011002</t>
  </si>
  <si>
    <t>Přesun hmot pro budovy zděné v do 12 m</t>
  </si>
  <si>
    <t>1266637039</t>
  </si>
  <si>
    <t>PSV</t>
  </si>
  <si>
    <t>Práce a dodávky PSV</t>
  </si>
  <si>
    <t>711</t>
  </si>
  <si>
    <t>Izolace proti vodě, vlhkosti a plynům</t>
  </si>
  <si>
    <t>39</t>
  </si>
  <si>
    <t>711493111</t>
  </si>
  <si>
    <t>-67850973</t>
  </si>
  <si>
    <t>"místn. č.105b,105c"  1,59*1,3+2,57*1,3</t>
  </si>
  <si>
    <t>40</t>
  </si>
  <si>
    <t>998711202</t>
  </si>
  <si>
    <t>Přesun hmot procentní pro izolace proti vodě, vlhkosti a plynům v objektech v do 12 m</t>
  </si>
  <si>
    <t>%</t>
  </si>
  <si>
    <t>1233121656</t>
  </si>
  <si>
    <t>721</t>
  </si>
  <si>
    <t xml:space="preserve">Zdravotechnika </t>
  </si>
  <si>
    <t>41</t>
  </si>
  <si>
    <t>721001</t>
  </si>
  <si>
    <t>D+M vntřní rozvody vody a kanalizace vč. zařizovacích předmětů</t>
  </si>
  <si>
    <t>kpl</t>
  </si>
  <si>
    <t>1826009475</t>
  </si>
  <si>
    <t>731</t>
  </si>
  <si>
    <t xml:space="preserve">Ústřední vytápění </t>
  </si>
  <si>
    <t>42</t>
  </si>
  <si>
    <t>731001</t>
  </si>
  <si>
    <t>ÚT-izolace,nátěry,strojovny,rozvodné potrubí,armatury,otopná tělesa</t>
  </si>
  <si>
    <t>-636890159</t>
  </si>
  <si>
    <t>763</t>
  </si>
  <si>
    <t>Konstrukce suché výstavby</t>
  </si>
  <si>
    <t>43</t>
  </si>
  <si>
    <t>763111414</t>
  </si>
  <si>
    <t>SDK příčka tl 125 mm profil CW+UW 75 desky 2xA 12,5 TI 75 mm EI 60 Rw 53 dB</t>
  </si>
  <si>
    <t>-1878175001</t>
  </si>
  <si>
    <t>"W01"  (2,04+2,625)*3,5-0,9*1,97</t>
  </si>
  <si>
    <t>44</t>
  </si>
  <si>
    <t>763111431</t>
  </si>
  <si>
    <t>SDK příčka tl 100 mm profil CW+UW 50 desky 2xH2 12,5 TI 50 mm EI 60 Rw 50 dB</t>
  </si>
  <si>
    <t>-1032074226</t>
  </si>
  <si>
    <t>"W03"  1,177*3,5-0,7*1,97</t>
  </si>
  <si>
    <t>45</t>
  </si>
  <si>
    <t>763111434</t>
  </si>
  <si>
    <t>SDK příčka tl 125 mm profil CW+UW 75 desky 2xH2 12,5 TI 75 mm EI 60 Rw 53 dB</t>
  </si>
  <si>
    <t>295672979</t>
  </si>
  <si>
    <t>"W02"  (2,351+1,177)*3,5-0,8*1,97</t>
  </si>
  <si>
    <t>130</t>
  </si>
  <si>
    <t>548821777</t>
  </si>
  <si>
    <t>(1,1+3,85)*3,5-0,8*1,97</t>
  </si>
  <si>
    <t>131</t>
  </si>
  <si>
    <t>763111717</t>
  </si>
  <si>
    <t>SDK příčka základní penetrační nátěr</t>
  </si>
  <si>
    <t>-1399886663</t>
  </si>
  <si>
    <t>15,749*2</t>
  </si>
  <si>
    <t>46</t>
  </si>
  <si>
    <t>763121467</t>
  </si>
  <si>
    <t>SDK stěna předsazená tl 150mm profil CW+UW 100 desky 2xH2DF 12,5 TI 50 mm 50 kg/m3 EI 45</t>
  </si>
  <si>
    <t>1541122728</t>
  </si>
  <si>
    <t>"W04"  1,222*3,5</t>
  </si>
  <si>
    <t>47</t>
  </si>
  <si>
    <t>763121714</t>
  </si>
  <si>
    <t>SDK stěna předsazená základní penetrační nátěr</t>
  </si>
  <si>
    <t>736436507</t>
  </si>
  <si>
    <t>14,555*2+2,741*2+10,772*2+4,277+3,941+2,8+1,295</t>
  </si>
  <si>
    <t>48</t>
  </si>
  <si>
    <t>763122413</t>
  </si>
  <si>
    <t>SDK stěna šachtová tl 100 mm profil CW+UW 75 desky 2xDF 12,5 bez TI EI 30</t>
  </si>
  <si>
    <t>-525136616</t>
  </si>
  <si>
    <t>"W05"  (0,576+0,55)*3,5</t>
  </si>
  <si>
    <t>49</t>
  </si>
  <si>
    <t>763135811</t>
  </si>
  <si>
    <t>Demontáž podhledu minerálního  kazetového na roštu viditelném</t>
  </si>
  <si>
    <t>1988519755</t>
  </si>
  <si>
    <t>21,45</t>
  </si>
  <si>
    <t>50</t>
  </si>
  <si>
    <t>763164551</t>
  </si>
  <si>
    <t>SDK obklad kovových kcí tvaru L š přes 0,8 m desky 2xA 12,5</t>
  </si>
  <si>
    <t>-1572005308</t>
  </si>
  <si>
    <t>"W6"  (0,5+0,3)*3,5</t>
  </si>
  <si>
    <t>51</t>
  </si>
  <si>
    <t>763164561</t>
  </si>
  <si>
    <t>SDK obklad kovových kcí tvaru L š přes 0,8 m desky 2xH2 12,5</t>
  </si>
  <si>
    <t>812284362</t>
  </si>
  <si>
    <t>"W07"  0,37*3,5</t>
  </si>
  <si>
    <t>52</t>
  </si>
  <si>
    <t>763431001</t>
  </si>
  <si>
    <t>Montáž minerálního podhledu s vyjímatelnými panely vel. do 0,36 m2 na zavěšený viditelný rošt</t>
  </si>
  <si>
    <t>432037661</t>
  </si>
  <si>
    <t>"skladba C01"  31,11+111,27+46,39+26,94+1,59+2,57+104,58+9,22</t>
  </si>
  <si>
    <t>53</t>
  </si>
  <si>
    <t>590360700</t>
  </si>
  <si>
    <t>-388750581</t>
  </si>
  <si>
    <t>333,670489722534*1,05 'Přepočtené koeficientem množství</t>
  </si>
  <si>
    <t>136</t>
  </si>
  <si>
    <t>-1885273629</t>
  </si>
  <si>
    <t>1,875*1,1+1,1*1,85</t>
  </si>
  <si>
    <t>137</t>
  </si>
  <si>
    <t>590360750</t>
  </si>
  <si>
    <t>-1878609708</t>
  </si>
  <si>
    <t>4,098*1,05 'Přepočtené koeficientem množství</t>
  </si>
  <si>
    <t>54</t>
  </si>
  <si>
    <t>763431201</t>
  </si>
  <si>
    <t>Napojení minerálního podhledu na stěnu obvodovou lištou</t>
  </si>
  <si>
    <t>867940097</t>
  </si>
  <si>
    <t>23,75+80,73+27,6+24,75+9,08</t>
  </si>
  <si>
    <t>55</t>
  </si>
  <si>
    <t>998763402</t>
  </si>
  <si>
    <t>Přesun hmot procentní pro sádrokartonové konstrukce v objektech v do 12 m</t>
  </si>
  <si>
    <t>-66328755</t>
  </si>
  <si>
    <t>766</t>
  </si>
  <si>
    <t>Konstrukce truhlářské</t>
  </si>
  <si>
    <t>56</t>
  </si>
  <si>
    <t>766001</t>
  </si>
  <si>
    <t xml:space="preserve">D+M sanitární kabinky desková výplň povrch HPL laminát nerezové nožky výšky 150mm </t>
  </si>
  <si>
    <t>-673623592</t>
  </si>
  <si>
    <t>"schema Os02"  3,1*2,15</t>
  </si>
  <si>
    <t>57</t>
  </si>
  <si>
    <t>766002</t>
  </si>
  <si>
    <t>Dodávka  vnitřní dřevěné do ocelové zárubně hladké plné povrch lamino  2kř. 1400/1970mm otočné bez PO</t>
  </si>
  <si>
    <t>ks</t>
  </si>
  <si>
    <t>495685428</t>
  </si>
  <si>
    <t>"schema D02"  1</t>
  </si>
  <si>
    <t>58</t>
  </si>
  <si>
    <t>766003</t>
  </si>
  <si>
    <t xml:space="preserve">dtto,avšak 1kř. 700/1970mm </t>
  </si>
  <si>
    <t>-1599738783</t>
  </si>
  <si>
    <t>"schema D06"  1</t>
  </si>
  <si>
    <t>59</t>
  </si>
  <si>
    <t>766004</t>
  </si>
  <si>
    <t xml:space="preserve">dtto,avšak 800/1970mm </t>
  </si>
  <si>
    <t>-1929101301</t>
  </si>
  <si>
    <t>"schema D04,D05,D10-D12"  8</t>
  </si>
  <si>
    <t>60</t>
  </si>
  <si>
    <t>766005</t>
  </si>
  <si>
    <t xml:space="preserve">dtto,avšak 900/1970mm </t>
  </si>
  <si>
    <t>221620254</t>
  </si>
  <si>
    <t>"schema D03,D07"  2</t>
  </si>
  <si>
    <t>138</t>
  </si>
  <si>
    <t>766006</t>
  </si>
  <si>
    <t xml:space="preserve">D+M okno plastové zasklení izolačním trojsklem vč.kování </t>
  </si>
  <si>
    <t>-605652952</t>
  </si>
  <si>
    <t>"schema 001"  1,0*0,5</t>
  </si>
  <si>
    <t>61</t>
  </si>
  <si>
    <t>766660001</t>
  </si>
  <si>
    <t>Montáž dveřních křídel otvíravých 1křídlových š do 0,8 m do ocelové zárubně</t>
  </si>
  <si>
    <t>5476550</t>
  </si>
  <si>
    <t>62</t>
  </si>
  <si>
    <t>766660002</t>
  </si>
  <si>
    <t>Montáž dveřních křídel otvíravých 1křídlových š přes 0,8 m do ocelové zárubně</t>
  </si>
  <si>
    <t>832796290</t>
  </si>
  <si>
    <t>63</t>
  </si>
  <si>
    <t>766660011</t>
  </si>
  <si>
    <t>Montáž dveřních křídel otvíravých 2křídlových š do 1,45 m do ocelové zárubně</t>
  </si>
  <si>
    <t>460101037</t>
  </si>
  <si>
    <t>64</t>
  </si>
  <si>
    <t>998766202</t>
  </si>
  <si>
    <t>Přesun hmot procentní pro konstrukce truhlářské v objektech v do 12 m</t>
  </si>
  <si>
    <t>81361911</t>
  </si>
  <si>
    <t>767</t>
  </si>
  <si>
    <t>Konstrukce zámečnické</t>
  </si>
  <si>
    <t>65</t>
  </si>
  <si>
    <t>767001</t>
  </si>
  <si>
    <t>D+M vnitřní vertikální žaluzie s PVC lamelami</t>
  </si>
  <si>
    <t>1009294722</t>
  </si>
  <si>
    <t>"schema Os01"  1,5*1,8*5</t>
  </si>
  <si>
    <t>66</t>
  </si>
  <si>
    <t>767002</t>
  </si>
  <si>
    <t>D+M PHP sněhový s náplní 5kg s hasící schopností 55B</t>
  </si>
  <si>
    <t>72316603</t>
  </si>
  <si>
    <t>"schema Os03"  3</t>
  </si>
  <si>
    <t>67</t>
  </si>
  <si>
    <t>767003</t>
  </si>
  <si>
    <t xml:space="preserve">dtto,avšak s hasící schopností 21 A vodní </t>
  </si>
  <si>
    <t>-1592060034</t>
  </si>
  <si>
    <t>"schema Os04"  4</t>
  </si>
  <si>
    <t>68</t>
  </si>
  <si>
    <t>767004</t>
  </si>
  <si>
    <t xml:space="preserve">Dodávka  dveře vnitřní hliníkové  celoprosklené sklem bezpečnostním s PO EI 30 DP3 3000/2500mm </t>
  </si>
  <si>
    <t>541408169</t>
  </si>
  <si>
    <t>"schema D01"  1</t>
  </si>
  <si>
    <t>69</t>
  </si>
  <si>
    <t>767004a</t>
  </si>
  <si>
    <t xml:space="preserve">dtto,avšak montáž </t>
  </si>
  <si>
    <t>-1022447288</t>
  </si>
  <si>
    <t>70</t>
  </si>
  <si>
    <t>767004b</t>
  </si>
  <si>
    <t xml:space="preserve">Dodávka hliníkové zárubně pro dveře 2kř. s PO 30 min. 3000/2500mm do zdiva </t>
  </si>
  <si>
    <t>-1058911893</t>
  </si>
  <si>
    <t>71</t>
  </si>
  <si>
    <t>553313150</t>
  </si>
  <si>
    <t>zárubeň ocelová pro sádrokarton s drážkou S 125 DV 800 L/P</t>
  </si>
  <si>
    <t>1761048045</t>
  </si>
  <si>
    <t>72</t>
  </si>
  <si>
    <t>553311240</t>
  </si>
  <si>
    <t>zárubeň ocelová pro běžné zdění H 110 1450 dvoukřídlá</t>
  </si>
  <si>
    <t>-1726980653</t>
  </si>
  <si>
    <t>73</t>
  </si>
  <si>
    <t>553311170</t>
  </si>
  <si>
    <t>zárubeň ocelová pro běžné zdění H 110 800 L/P</t>
  </si>
  <si>
    <t>268958758</t>
  </si>
  <si>
    <t>74</t>
  </si>
  <si>
    <t>553311190</t>
  </si>
  <si>
    <t>zárubeň ocelová pro běžné zdění H 110 900 L/P</t>
  </si>
  <si>
    <t>988065621</t>
  </si>
  <si>
    <t>75</t>
  </si>
  <si>
    <t>553315210</t>
  </si>
  <si>
    <t>zárubeň ocelová pro sádrokarton S 100 700 L/P</t>
  </si>
  <si>
    <t>1477628024</t>
  </si>
  <si>
    <t>76</t>
  </si>
  <si>
    <t>553315330</t>
  </si>
  <si>
    <t>zárubeň ocelová pro sádrokarton S 125 900 L/P</t>
  </si>
  <si>
    <t>1378375929</t>
  </si>
  <si>
    <t>77</t>
  </si>
  <si>
    <t>767005</t>
  </si>
  <si>
    <t xml:space="preserve">Automatický výsuvný práh </t>
  </si>
  <si>
    <t>-197403033</t>
  </si>
  <si>
    <t>78</t>
  </si>
  <si>
    <t>767006</t>
  </si>
  <si>
    <t xml:space="preserve">Dveřní mřížka elexovaný hliník 400/200mm </t>
  </si>
  <si>
    <t>-780548899</t>
  </si>
  <si>
    <t>79</t>
  </si>
  <si>
    <t>767007</t>
  </si>
  <si>
    <t xml:space="preserve">Podříznutí dveřního křídla </t>
  </si>
  <si>
    <t>-1075109749</t>
  </si>
  <si>
    <t>80</t>
  </si>
  <si>
    <t>767008</t>
  </si>
  <si>
    <t>Objektové  kování rozetové klika-klika matný nerez</t>
  </si>
  <si>
    <t>1495133299</t>
  </si>
  <si>
    <t>81</t>
  </si>
  <si>
    <t>767009</t>
  </si>
  <si>
    <t>dtto,avšak klika-koule</t>
  </si>
  <si>
    <t>-1816067253</t>
  </si>
  <si>
    <t>82</t>
  </si>
  <si>
    <t>767010</t>
  </si>
  <si>
    <t xml:space="preserve">Zadlabací mušle s WC sadou   matný nerez </t>
  </si>
  <si>
    <t>122601028</t>
  </si>
  <si>
    <t>83</t>
  </si>
  <si>
    <t>3310</t>
  </si>
  <si>
    <t>Objektové kování štítkové panikové klila-klika  matný nerez</t>
  </si>
  <si>
    <t>1771020083</t>
  </si>
  <si>
    <t>84</t>
  </si>
  <si>
    <t>767012</t>
  </si>
  <si>
    <t xml:space="preserve">Požární konzole s koordinátorem postupného zavírání </t>
  </si>
  <si>
    <t>538211163</t>
  </si>
  <si>
    <t>85</t>
  </si>
  <si>
    <t>767013</t>
  </si>
  <si>
    <t xml:space="preserve">Dveřní koordinátor </t>
  </si>
  <si>
    <t>1461263729</t>
  </si>
  <si>
    <t>86</t>
  </si>
  <si>
    <t>767014</t>
  </si>
  <si>
    <t xml:space="preserve">Mechanický zámek s otvorem pro cylindrickou vložku </t>
  </si>
  <si>
    <t>1672808565</t>
  </si>
  <si>
    <t>87</t>
  </si>
  <si>
    <t>767015</t>
  </si>
  <si>
    <t xml:space="preserve">Mechanický zámek s otvorem pro obyčejný klíč </t>
  </si>
  <si>
    <t>935367502</t>
  </si>
  <si>
    <t>88</t>
  </si>
  <si>
    <t>767016</t>
  </si>
  <si>
    <t xml:space="preserve">Mechanická dveřní zástrč </t>
  </si>
  <si>
    <t>87566817</t>
  </si>
  <si>
    <t>89</t>
  </si>
  <si>
    <t>767017</t>
  </si>
  <si>
    <t xml:space="preserve">Cylindrická vlložka oboustranná </t>
  </si>
  <si>
    <t>-1056442174</t>
  </si>
  <si>
    <t>90</t>
  </si>
  <si>
    <t>767018</t>
  </si>
  <si>
    <t>Dávkovač mýdla nerez 110/70/270mm objem 700ml</t>
  </si>
  <si>
    <t>144119146</t>
  </si>
  <si>
    <t>91</t>
  </si>
  <si>
    <t>767019</t>
  </si>
  <si>
    <t xml:space="preserve">Zásobník na papírové ručníky nerez 275/133/330mm </t>
  </si>
  <si>
    <t>-1780887497</t>
  </si>
  <si>
    <t>92</t>
  </si>
  <si>
    <t>767020</t>
  </si>
  <si>
    <t>Nádoba na směsný odpad nášlapná nerez objem 25l</t>
  </si>
  <si>
    <t>104910235</t>
  </si>
  <si>
    <t>93</t>
  </si>
  <si>
    <t>767021</t>
  </si>
  <si>
    <t>D+M zrcadlo 600/600mm vč. svítidla sklo bez rámu</t>
  </si>
  <si>
    <t>-718953181</t>
  </si>
  <si>
    <t>94</t>
  </si>
  <si>
    <t>767022</t>
  </si>
  <si>
    <t xml:space="preserve">Zásobník na toaletní papír velkokapacitní nerez 135/360/375mm </t>
  </si>
  <si>
    <t>1778983632</t>
  </si>
  <si>
    <t>95</t>
  </si>
  <si>
    <t>767023</t>
  </si>
  <si>
    <t>WC kartáč nerez</t>
  </si>
  <si>
    <t>217760093</t>
  </si>
  <si>
    <t>96</t>
  </si>
  <si>
    <t>767024</t>
  </si>
  <si>
    <t xml:space="preserve">Držák na toaletní papír nerez 65/170mm </t>
  </si>
  <si>
    <t>-1111313806</t>
  </si>
  <si>
    <t>97</t>
  </si>
  <si>
    <t>767025</t>
  </si>
  <si>
    <t>Dávkovač dezinfekce bezdotykový objem 1 l</t>
  </si>
  <si>
    <t>1195280609</t>
  </si>
  <si>
    <t>98</t>
  </si>
  <si>
    <t>998767202</t>
  </si>
  <si>
    <t>Přesun hmot procentní pro zámečnické konstrukce v objektech v do 12 m</t>
  </si>
  <si>
    <t>-698420847</t>
  </si>
  <si>
    <t>771</t>
  </si>
  <si>
    <t>Podlahy z dlaždic</t>
  </si>
  <si>
    <t>132</t>
  </si>
  <si>
    <t>771574113</t>
  </si>
  <si>
    <t>Montáž podlah keramických režných hladkých lepených flexibilním lepidlem do 12 ks/m2</t>
  </si>
  <si>
    <t>-1760844843</t>
  </si>
  <si>
    <t>"místn. č.025a,025b"  1,875*1,1+1,85*1,1</t>
  </si>
  <si>
    <t>133</t>
  </si>
  <si>
    <t>597614110</t>
  </si>
  <si>
    <t>-1449335889</t>
  </si>
  <si>
    <t>4,098*1,1 'Přepočtené koeficientem množství</t>
  </si>
  <si>
    <t>134</t>
  </si>
  <si>
    <t>771591111</t>
  </si>
  <si>
    <t>Podlahy penetrace podkladu</t>
  </si>
  <si>
    <t>-431024570</t>
  </si>
  <si>
    <t>135</t>
  </si>
  <si>
    <t>771990111</t>
  </si>
  <si>
    <t>Vyrovnání podkladu samonivelační stěrkou tl 4 mm pevnosti 15 Mpa</t>
  </si>
  <si>
    <t>349715399</t>
  </si>
  <si>
    <t>776</t>
  </si>
  <si>
    <t>Podlahy povlakové</t>
  </si>
  <si>
    <t>99</t>
  </si>
  <si>
    <t>776001</t>
  </si>
  <si>
    <t xml:space="preserve">Homogenní vodivý vinyl ve čtvercích 615/615mm tl.2mm </t>
  </si>
  <si>
    <t>-136777839</t>
  </si>
  <si>
    <t>"V2"  (31,11+6,71)*1,1</t>
  </si>
  <si>
    <t>100</t>
  </si>
  <si>
    <t>776002</t>
  </si>
  <si>
    <t xml:space="preserve">Homogenní vinyl v pásech tl.2mm </t>
  </si>
  <si>
    <t>2122886891</t>
  </si>
  <si>
    <t>"V3"  (46,39+26,94+5,1)*1,1</t>
  </si>
  <si>
    <t>101</t>
  </si>
  <si>
    <t>776121111</t>
  </si>
  <si>
    <t>Vodou ředitelná penetrace savého podkladu povlakových podlah ředěná v poměru 1:3  vč. soklíků</t>
  </si>
  <si>
    <t>-1108565956</t>
  </si>
  <si>
    <t>"schema V2-V3" (31,11+6,71+46,39+26,94+5,1)*1,1</t>
  </si>
  <si>
    <t>102</t>
  </si>
  <si>
    <t>776141111</t>
  </si>
  <si>
    <t>Vyrovnání podkladu povlakových podlah stěrkou pevnosti 20 MPa tl 3 mm</t>
  </si>
  <si>
    <t>1904464296</t>
  </si>
  <si>
    <t>103</t>
  </si>
  <si>
    <t>776223111</t>
  </si>
  <si>
    <t>Spoj povlakových podlahovin z PVC svařováním za tepla</t>
  </si>
  <si>
    <t>-1222761109</t>
  </si>
  <si>
    <t>127,875*0,7</t>
  </si>
  <si>
    <t>104</t>
  </si>
  <si>
    <t>776231111</t>
  </si>
  <si>
    <t>Lepení lamel a čtverců z vinylu standardním lepidlem vč. soklíků</t>
  </si>
  <si>
    <t>-2035382452</t>
  </si>
  <si>
    <t>"schema V2-V3"(31,11+6,71+46,39+26,94+5,1)*1,1</t>
  </si>
  <si>
    <t>105</t>
  </si>
  <si>
    <t>998776202</t>
  </si>
  <si>
    <t>Přesun hmot procentní pro podlahy povlakové v objektech v do 12 m</t>
  </si>
  <si>
    <t>-1672401846</t>
  </si>
  <si>
    <t>777</t>
  </si>
  <si>
    <t>Podlahy lité</t>
  </si>
  <si>
    <t>106</t>
  </si>
  <si>
    <t>777131101</t>
  </si>
  <si>
    <t>Penetrační epoxidový nátěr podlahy na suchý a vyzrálý podklad vč. soklíku</t>
  </si>
  <si>
    <t>765238887</t>
  </si>
  <si>
    <t>"místn. č.004a"  8,38*1,1</t>
  </si>
  <si>
    <t>"místn. č.004a"  6,71*1,1</t>
  </si>
  <si>
    <t>107</t>
  </si>
  <si>
    <t>777511125</t>
  </si>
  <si>
    <t>Krycí epoxidová stěrka tloušťky přes 2 do 3 mm průmyslové lité podlahy</t>
  </si>
  <si>
    <t>807494434</t>
  </si>
  <si>
    <t>108</t>
  </si>
  <si>
    <t>998777202</t>
  </si>
  <si>
    <t>Přesun hmot procentní pro podlahy lité v objektech v do 12 m</t>
  </si>
  <si>
    <t>129434662</t>
  </si>
  <si>
    <t>781</t>
  </si>
  <si>
    <t>Dokončovací práce - obklady</t>
  </si>
  <si>
    <t>109</t>
  </si>
  <si>
    <t>781414111</t>
  </si>
  <si>
    <t>Montáž obkladaček vnitřních pravoúhlých pórovinových do 22 ks/m2 lepených flexibilním lepidlem</t>
  </si>
  <si>
    <t>1999335774</t>
  </si>
  <si>
    <t>"místn. č.002"1,8*0,6</t>
  </si>
  <si>
    <t>"č.105"(3,75+0,6)*0,6</t>
  </si>
  <si>
    <t>"č.105b" (1,177+1,324)*2*2,1-0,8*1,97-0,7*1,97</t>
  </si>
  <si>
    <t>"č.105c"  (1,774+1,547)*2*2,1-0,7*1,97</t>
  </si>
  <si>
    <t>"místn. č.025a" (1,85+1,1)*2*2,0-0,8*1,97</t>
  </si>
  <si>
    <t>"č.025b"  (1,875+1,1)*2*2,0-0,8*1,97</t>
  </si>
  <si>
    <t>"č.025"15*1,5</t>
  </si>
  <si>
    <t>110</t>
  </si>
  <si>
    <t>597610280</t>
  </si>
  <si>
    <t>-957174735</t>
  </si>
  <si>
    <t>66,856*1,1 'Přepočtené koeficientem množství</t>
  </si>
  <si>
    <t>111</t>
  </si>
  <si>
    <t>781494511</t>
  </si>
  <si>
    <t>Plastové profily ukončovací lepené flexibilním lepidlem</t>
  </si>
  <si>
    <t>-611301604</t>
  </si>
  <si>
    <t>3,75+1,7+1,177*2+1,324*2+1,774*2+1,547*2+1,875*2+1,1*4+1,85*2</t>
  </si>
  <si>
    <t>112</t>
  </si>
  <si>
    <t>781495111</t>
  </si>
  <si>
    <t>Penetrace podkladu vnitřních obkladů</t>
  </si>
  <si>
    <t>1262291585</t>
  </si>
  <si>
    <t>113</t>
  </si>
  <si>
    <t>998781202</t>
  </si>
  <si>
    <t>Přesun hmot procentní pro obklady keramické v objektech v do 12 m</t>
  </si>
  <si>
    <t>-1913278652</t>
  </si>
  <si>
    <t>784</t>
  </si>
  <si>
    <t>Dokončovací práce - malby a tapety</t>
  </si>
  <si>
    <t>114</t>
  </si>
  <si>
    <t>784121001</t>
  </si>
  <si>
    <t>Oškrabání malby v mísnostech výšky do 3,80 m</t>
  </si>
  <si>
    <t>-69049407</t>
  </si>
  <si>
    <t>814,765*0,5+165,5*0,9</t>
  </si>
  <si>
    <t>115</t>
  </si>
  <si>
    <t>784181101</t>
  </si>
  <si>
    <t>Základní akrylátová jednonásobná penetrace podkladu v místnostech výšky do 3,80m</t>
  </si>
  <si>
    <t>-1029225577</t>
  </si>
  <si>
    <t>116</t>
  </si>
  <si>
    <t>784331001</t>
  </si>
  <si>
    <t>Dvojnásobné bílé antibakteriální  malby v místnostech výšky do 3,80 m</t>
  </si>
  <si>
    <t>1132731993</t>
  </si>
  <si>
    <t>32,04+187,26+165,5+650,755+67,661</t>
  </si>
  <si>
    <t>Práce a dodávky M</t>
  </si>
  <si>
    <t>21-M</t>
  </si>
  <si>
    <t>Elektromontáže</t>
  </si>
  <si>
    <t>117</t>
  </si>
  <si>
    <t>210001</t>
  </si>
  <si>
    <t xml:space="preserve">D+M rozvody elektro vč.svítidel a rozvaděčů </t>
  </si>
  <si>
    <t>1104151478</t>
  </si>
  <si>
    <t>118</t>
  </si>
  <si>
    <t>210002</t>
  </si>
  <si>
    <t xml:space="preserve">D+M přípojka vedení nn </t>
  </si>
  <si>
    <t>1035109841</t>
  </si>
  <si>
    <t>22-M</t>
  </si>
  <si>
    <t xml:space="preserve">Slaboproudé rozvody </t>
  </si>
  <si>
    <t>119</t>
  </si>
  <si>
    <t>220001</t>
  </si>
  <si>
    <t>D+M slaboproud</t>
  </si>
  <si>
    <t>-1159631615</t>
  </si>
  <si>
    <t>23-M</t>
  </si>
  <si>
    <t>Medicinální plyny</t>
  </si>
  <si>
    <t>120</t>
  </si>
  <si>
    <t>230001</t>
  </si>
  <si>
    <t xml:space="preserve">D+M rozvody medicinálních plynů </t>
  </si>
  <si>
    <t>-350033434</t>
  </si>
  <si>
    <t>24-M</t>
  </si>
  <si>
    <t>Montáže vzduchotechnických zařízení</t>
  </si>
  <si>
    <t>121</t>
  </si>
  <si>
    <t>240001</t>
  </si>
  <si>
    <t xml:space="preserve">D+M rozvody VZD vč. jednotek a chlazení </t>
  </si>
  <si>
    <t>-1389573327</t>
  </si>
  <si>
    <t>38-M</t>
  </si>
  <si>
    <t>MAR</t>
  </si>
  <si>
    <t>122</t>
  </si>
  <si>
    <t>380001</t>
  </si>
  <si>
    <t xml:space="preserve">D+M měření a regulace </t>
  </si>
  <si>
    <t>675880789</t>
  </si>
  <si>
    <t>42-M</t>
  </si>
  <si>
    <t xml:space="preserve">Magnetická rezonance </t>
  </si>
  <si>
    <t>123</t>
  </si>
  <si>
    <t>420001</t>
  </si>
  <si>
    <t xml:space="preserve">Technologická část magnetické rezonance </t>
  </si>
  <si>
    <t>486454196</t>
  </si>
  <si>
    <t>VRN</t>
  </si>
  <si>
    <t>Vedlejší rozpočtové náklady</t>
  </si>
  <si>
    <t>VRN1</t>
  </si>
  <si>
    <t>Průzkumné, geodetické a projektové práce</t>
  </si>
  <si>
    <t>124</t>
  </si>
  <si>
    <t>013002000</t>
  </si>
  <si>
    <t xml:space="preserve">Projektové práce-dokumentace skutečného provedení </t>
  </si>
  <si>
    <t>soubor</t>
  </si>
  <si>
    <t>1024</t>
  </si>
  <si>
    <t>1732556415</t>
  </si>
  <si>
    <t>VRN3</t>
  </si>
  <si>
    <t>Zařízení staveniště</t>
  </si>
  <si>
    <t>125</t>
  </si>
  <si>
    <t>031002000</t>
  </si>
  <si>
    <t>Související práce pro zařízení staveniště-prachové zástěny při realizaci stav. činnosti</t>
  </si>
  <si>
    <t>-642978328</t>
  </si>
  <si>
    <t>126</t>
  </si>
  <si>
    <t>032002000</t>
  </si>
  <si>
    <t>Vybavení staveniště-mobilní WC,sklad,kancelář</t>
  </si>
  <si>
    <t>1916536525</t>
  </si>
  <si>
    <t>127</t>
  </si>
  <si>
    <t>033002000</t>
  </si>
  <si>
    <t>Připojení staveniště na inženýrské sítě-voda,elektro</t>
  </si>
  <si>
    <t>-1787308704</t>
  </si>
  <si>
    <t>128</t>
  </si>
  <si>
    <t>039002000</t>
  </si>
  <si>
    <t>Zrušení zařízení staveniště</t>
  </si>
  <si>
    <t>-78783466</t>
  </si>
  <si>
    <t>VRN4</t>
  </si>
  <si>
    <t>Inženýrská činnost</t>
  </si>
  <si>
    <t>129</t>
  </si>
  <si>
    <t>043002000</t>
  </si>
  <si>
    <t>Zkoušky a ostatní měření</t>
  </si>
  <si>
    <t>206732579</t>
  </si>
  <si>
    <t>ONNNACHOD 2 - SO-02-Interier volný</t>
  </si>
  <si>
    <t xml:space="preserve">    766 - INTERIER VOLNÝ</t>
  </si>
  <si>
    <t>INTERIER VOLNÝ</t>
  </si>
  <si>
    <t xml:space="preserve">D+M psací stůl s úpravou pro PC  1350/750mm </t>
  </si>
  <si>
    <t>-744513635</t>
  </si>
  <si>
    <t xml:space="preserve">D+M otočná židle výškově stavitelná </t>
  </si>
  <si>
    <t>-499748349</t>
  </si>
  <si>
    <t xml:space="preserve">D+M mobilní zásuvkový kontejner 500/420mm </t>
  </si>
  <si>
    <t>1372828297</t>
  </si>
  <si>
    <t xml:space="preserve">D+M kancelářská židle </t>
  </si>
  <si>
    <t>539892967</t>
  </si>
  <si>
    <t>Skříňové úložné boxy 40/30/200cm</t>
  </si>
  <si>
    <t>-928797283</t>
  </si>
  <si>
    <t xml:space="preserve">D+M křesílko čalouněné </t>
  </si>
  <si>
    <t>764459636</t>
  </si>
  <si>
    <t>766007</t>
  </si>
  <si>
    <t xml:space="preserve">D+M Konferenční stolek 800/600mm </t>
  </si>
  <si>
    <t>-1099233479</t>
  </si>
  <si>
    <t>766008</t>
  </si>
  <si>
    <t xml:space="preserve">D+M skříň se šesti boxy  900/400/2000mm </t>
  </si>
  <si>
    <t>-1035922006</t>
  </si>
  <si>
    <t>766009</t>
  </si>
  <si>
    <t xml:space="preserve">D+M konferenční stůl 1800/800mm </t>
  </si>
  <si>
    <t>590804485</t>
  </si>
  <si>
    <t>766010</t>
  </si>
  <si>
    <t xml:space="preserve">D+M konferenční čalouněné křeslo s područkami </t>
  </si>
  <si>
    <t>1078869321</t>
  </si>
  <si>
    <t>766011</t>
  </si>
  <si>
    <t xml:space="preserve">D+M dělená policová skříň 900/400/2000mm </t>
  </si>
  <si>
    <t>686683137</t>
  </si>
  <si>
    <t>766012</t>
  </si>
  <si>
    <t xml:space="preserve">D+M jídelní stůl </t>
  </si>
  <si>
    <t>-1357676063</t>
  </si>
  <si>
    <t>766013</t>
  </si>
  <si>
    <t xml:space="preserve">D+M víceúčelový stúl </t>
  </si>
  <si>
    <t>1490775935</t>
  </si>
  <si>
    <t>766014</t>
  </si>
  <si>
    <t xml:space="preserve">D+M lékárna </t>
  </si>
  <si>
    <t>-161162490</t>
  </si>
  <si>
    <t>766015</t>
  </si>
  <si>
    <t>D+M lednice samostatně stojící objem 250 l</t>
  </si>
  <si>
    <t>-1893492301</t>
  </si>
  <si>
    <t>766016</t>
  </si>
  <si>
    <t xml:space="preserve">D+M myčka podstavná </t>
  </si>
  <si>
    <t>2076790094</t>
  </si>
  <si>
    <t>766017</t>
  </si>
  <si>
    <t>Stůl pracovní 1500/750/75cm</t>
  </si>
  <si>
    <t>-497336229</t>
  </si>
  <si>
    <t xml:space="preserve">ONNNACHOD 3 - SO-03-Interier zabudovaný </t>
  </si>
  <si>
    <t xml:space="preserve">    766 - Interier zabudovaný </t>
  </si>
  <si>
    <t xml:space="preserve">Interier zabudovaný </t>
  </si>
  <si>
    <t xml:space="preserve">D+M pracovní linka s horními a spodními skříňkami deska postforming </t>
  </si>
  <si>
    <t>bm</t>
  </si>
  <si>
    <t>2036386839</t>
  </si>
  <si>
    <t>2,0+1,7</t>
  </si>
  <si>
    <t xml:space="preserve">D+M pracovní deska 4200/500mm </t>
  </si>
  <si>
    <t>1109154570</t>
  </si>
  <si>
    <t xml:space="preserve">D+M věšák nástěnný 5 háčků délka 1800mm </t>
  </si>
  <si>
    <t>-1358817196</t>
  </si>
  <si>
    <t xml:space="preserve">D+M zrcadlo s poličkou 400/500mm </t>
  </si>
  <si>
    <t>-1774965141</t>
  </si>
  <si>
    <t>-1829661977</t>
  </si>
  <si>
    <t xml:space="preserve">D+M věšák nástěnný 10 háčků </t>
  </si>
  <si>
    <t>349256776</t>
  </si>
  <si>
    <t xml:space="preserve">D+M kuchyňská linka délka 1800mm nerezový dřez pracovní deska postforming horní a spodní skříňky policové </t>
  </si>
  <si>
    <t>687334929</t>
  </si>
  <si>
    <t>1,8*2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</si>
  <si>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</si>
  <si>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</si>
  <si>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</si>
  <si>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</si>
  <si>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</si>
  <si>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</si>
  <si>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</si>
  <si>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</si>
  <si>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</si>
  <si>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</si>
  <si>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</si>
  <si>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</si>
  <si>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</si>
  <si>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</si>
  <si>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</si>
  <si>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</si>
  <si>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</si>
  <si>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</si>
  <si>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</si>
  <si>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</si>
  <si>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</si>
  <si>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</si>
  <si>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</si>
  <si>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</si>
  <si>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</si>
  <si>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</si>
  <si>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</si>
  <si>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</si>
  <si>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</si>
  <si>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</si>
  <si>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</si>
  <si>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</si>
  <si>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</si>
  <si>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</si>
  <si>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</si>
  <si>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</si>
  <si>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</si>
  <si>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</si>
  <si>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</si>
  <si>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</si>
  <si>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</si>
  <si>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</si>
  <si>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</si>
  <si>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</si>
  <si>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</si>
  <si>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</si>
  <si>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</si>
  <si>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</si>
  <si>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</si>
  <si>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</si>
  <si>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</si>
  <si>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</si>
  <si>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</si>
  <si>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</si>
  <si>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</si>
  <si>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</si>
  <si>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</si>
  <si>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</si>
  <si>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</si>
  <si>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</si>
  <si>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</si>
  <si>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</si>
  <si>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</si>
  <si>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</si>
  <si>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</si>
  <si>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</si>
  <si>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</si>
  <si>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</si>
  <si>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</si>
  <si>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</si>
  <si>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</si>
  <si>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</si>
  <si>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</si>
  <si>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</si>
  <si>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</si>
  <si>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</si>
  <si>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</si>
  <si>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</si>
  <si>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</si>
  <si>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</si>
  <si>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</si>
  <si>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</si>
  <si>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</si>
  <si>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</si>
  <si>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</si>
  <si>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</si>
  <si>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</si>
  <si>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</si>
  <si>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</si>
  <si>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</si>
  <si>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</si>
  <si>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</si>
  <si>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</si>
  <si>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</si>
  <si>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</si>
  <si>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</si>
  <si>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</si>
  <si>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</si>
  <si>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</si>
  <si>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</si>
  <si>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</si>
  <si>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</si>
  <si>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</si>
  <si>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</si>
  <si>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</si>
  <si>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</si>
  <si>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</si>
  <si>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</si>
  <si>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</si>
  <si>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</si>
  <si>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</si>
  <si>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</si>
  <si>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</si>
  <si>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</si>
  <si>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</si>
  <si>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</si>
  <si>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</si>
  <si>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</si>
  <si>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</si>
  <si>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</si>
  <si>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</si>
  <si>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</si>
  <si>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</si>
  <si>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</si>
  <si>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</si>
  <si>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</si>
  <si>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</si>
  <si>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</si>
  <si>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</si>
  <si>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</si>
  <si>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</si>
  <si>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</si>
  <si>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</si>
  <si>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</si>
  <si>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</si>
  <si>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</si>
  <si>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</si>
  <si>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</si>
  <si>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</si>
  <si>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</si>
  <si>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</si>
  <si>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</si>
  <si>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</si>
  <si>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</si>
  <si>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</si>
  <si>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</si>
  <si>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</si>
  <si>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</si>
  <si>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</si>
  <si>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</si>
  <si>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</si>
  <si>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</si>
  <si>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</si>
  <si>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</si>
  <si>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</si>
  <si>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</si>
  <si>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</si>
  <si>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</si>
  <si>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</si>
  <si>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</si>
  <si>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</si>
  <si>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</si>
  <si>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</si>
  <si>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</si>
  <si>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</si>
  <si>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</si>
  <si>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</si>
  <si>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</si>
  <si>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</si>
  <si>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</si>
  <si>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</si>
  <si>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</si>
  <si>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</si>
  <si>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</si>
  <si>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</si>
  <si>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</si>
  <si>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</si>
  <si>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</si>
  <si>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</si>
  <si>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</si>
  <si>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</si>
  <si>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</si>
  <si>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</si>
  <si>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Zdivo nosné tl 300 mm z pórobetonových přesných hladkých tvárnic hmotnosti 400 kg/m3</t>
  </si>
  <si>
    <t>Zdivo nosné tl 500 mm z pórobetonových přesných hladkých tvárnic hmotnosti 300 kg/m3</t>
  </si>
  <si>
    <t>Zazdívka otvorů pl do 4 m2 v příčkách nebo stěnách z cihel  P+D tl 140 mm</t>
  </si>
  <si>
    <t xml:space="preserve">Izolace proti podpovrchové a tlakové vodě vodorovná  těsnicí kaší  vč. pásků </t>
  </si>
  <si>
    <t>panel akustický T15/T24, NE, bílá 500, 600x600x15mm</t>
  </si>
  <si>
    <t>panel akustický  T24, bílá 500, 600x600x15mm</t>
  </si>
  <si>
    <t>dlaždice keramické slinuté neglazované mrazuvzdorné SL 29,5 x 29,5 x 0,8 cm</t>
  </si>
  <si>
    <t>obkládačky keramické  - koupelny  (barevné) 25 x 33 x 0,7 cm I. j.</t>
  </si>
  <si>
    <t xml:space="preserve">D+M skříň na fantomy policová 900/600/2000mm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</si>
</sst>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5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5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7" fillId="0" borderId="28" xfId="0" applyFont="1" applyBorder="1" applyAlignment="1" applyProtection="1">
      <alignment horizontal="left" vertical="center" wrapText="1"/>
      <protection locked="0"/>
    </xf>
    <xf numFmtId="0" fontId="47" fillId="0" borderId="0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6"/>
  <sheetViews>
    <sheetView showGridLines="0" tabSelected="1" workbookViewId="0">
      <pane ySplit="1" topLeftCell="A14" activePane="bottomLeft" state="frozen"/>
      <selection pane="bottomLeft" activeCell="A2" sqref="A2"/>
    </sheetView>
  </sheetViews>
  <sheetFormatPr defaultRowHeight="11.2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customWidth="1"/>
    <col min="44" max="44" width="13.6640625" customWidth="1"/>
    <col min="45" max="47" width="25.77734375" hidden="1" customWidth="1"/>
    <col min="48" max="52" width="21.6640625" hidden="1" customWidth="1"/>
    <col min="53" max="53" width="19.109375" hidden="1" customWidth="1"/>
    <col min="54" max="54" width="25" hidden="1" customWidth="1"/>
    <col min="55" max="56" width="19.109375" hidden="1" customWidth="1"/>
    <col min="57" max="57" width="66.4414062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32" t="s">
        <v>8</v>
      </c>
      <c r="AS2" s="333"/>
      <c r="AT2" s="333"/>
      <c r="AU2" s="333"/>
      <c r="AV2" s="333"/>
      <c r="AW2" s="333"/>
      <c r="AX2" s="333"/>
      <c r="AY2" s="333"/>
      <c r="AZ2" s="333"/>
      <c r="BA2" s="333"/>
      <c r="BB2" s="333"/>
      <c r="BC2" s="333"/>
      <c r="BD2" s="333"/>
      <c r="BE2" s="333"/>
      <c r="BS2" s="22" t="s">
        <v>9</v>
      </c>
      <c r="BT2" s="22" t="s">
        <v>10</v>
      </c>
    </row>
    <row r="3" spans="1:74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306" t="s">
        <v>17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27"/>
      <c r="AQ5" s="29"/>
      <c r="BE5" s="304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08" t="s">
        <v>20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27"/>
      <c r="AQ6" s="29"/>
      <c r="BE6" s="305"/>
      <c r="BS6" s="22" t="s">
        <v>9</v>
      </c>
    </row>
    <row r="7" spans="1:74" ht="14.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5</v>
      </c>
      <c r="AO7" s="27"/>
      <c r="AP7" s="27"/>
      <c r="AQ7" s="29"/>
      <c r="BE7" s="305"/>
      <c r="BS7" s="22" t="s">
        <v>9</v>
      </c>
    </row>
    <row r="8" spans="1:74" ht="14.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05"/>
      <c r="BS8" s="22" t="s">
        <v>9</v>
      </c>
    </row>
    <row r="9" spans="1:74" ht="14.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05"/>
      <c r="BS9" s="22" t="s">
        <v>9</v>
      </c>
    </row>
    <row r="10" spans="1:74" ht="14.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5</v>
      </c>
      <c r="AO10" s="27"/>
      <c r="AP10" s="27"/>
      <c r="AQ10" s="29"/>
      <c r="BE10" s="305"/>
      <c r="BS10" s="22" t="s">
        <v>9</v>
      </c>
    </row>
    <row r="11" spans="1:74" ht="18.350000000000001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5</v>
      </c>
      <c r="AO11" s="27"/>
      <c r="AP11" s="27"/>
      <c r="AQ11" s="29"/>
      <c r="BE11" s="305"/>
      <c r="BS11" s="22" t="s">
        <v>9</v>
      </c>
    </row>
    <row r="12" spans="1:74" ht="6.9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05"/>
      <c r="BS12" s="22" t="s">
        <v>9</v>
      </c>
    </row>
    <row r="13" spans="1:74" ht="14.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05"/>
      <c r="BS13" s="22" t="s">
        <v>9</v>
      </c>
    </row>
    <row r="14" spans="1:74" ht="11.7">
      <c r="B14" s="26"/>
      <c r="C14" s="27"/>
      <c r="D14" s="27"/>
      <c r="E14" s="309" t="s">
        <v>32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05"/>
      <c r="BS14" s="22" t="s">
        <v>9</v>
      </c>
    </row>
    <row r="15" spans="1:74" ht="6.9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05"/>
      <c r="BS15" s="22" t="s">
        <v>6</v>
      </c>
    </row>
    <row r="16" spans="1:74" ht="14.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5</v>
      </c>
      <c r="AO16" s="27"/>
      <c r="AP16" s="27"/>
      <c r="AQ16" s="29"/>
      <c r="BE16" s="305"/>
      <c r="BS16" s="22" t="s">
        <v>6</v>
      </c>
    </row>
    <row r="17" spans="2:71" ht="18.350000000000001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5</v>
      </c>
      <c r="AO17" s="27"/>
      <c r="AP17" s="27"/>
      <c r="AQ17" s="29"/>
      <c r="BE17" s="305"/>
      <c r="BS17" s="22" t="s">
        <v>35</v>
      </c>
    </row>
    <row r="18" spans="2:71" ht="6.9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05"/>
      <c r="BS18" s="22" t="s">
        <v>9</v>
      </c>
    </row>
    <row r="19" spans="2:71" ht="14.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05"/>
      <c r="BS19" s="22" t="s">
        <v>9</v>
      </c>
    </row>
    <row r="20" spans="2:71" ht="22.6" customHeight="1">
      <c r="B20" s="26"/>
      <c r="C20" s="27"/>
      <c r="D20" s="27"/>
      <c r="E20" s="311" t="s">
        <v>5</v>
      </c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27"/>
      <c r="AP20" s="27"/>
      <c r="AQ20" s="29"/>
      <c r="BE20" s="305"/>
      <c r="BS20" s="22" t="s">
        <v>35</v>
      </c>
    </row>
    <row r="21" spans="2:71" ht="6.9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05"/>
    </row>
    <row r="22" spans="2:71" ht="6.9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05"/>
    </row>
    <row r="23" spans="2:71" s="1" customFormat="1" ht="25.95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12">
        <f>ROUND(AG51,2)</f>
        <v>0</v>
      </c>
      <c r="AL23" s="313"/>
      <c r="AM23" s="313"/>
      <c r="AN23" s="313"/>
      <c r="AO23" s="313"/>
      <c r="AP23" s="40"/>
      <c r="AQ23" s="43"/>
      <c r="BE23" s="305"/>
    </row>
    <row r="24" spans="2:71" s="1" customFormat="1" ht="6.9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05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14" t="s">
        <v>38</v>
      </c>
      <c r="M25" s="314"/>
      <c r="N25" s="314"/>
      <c r="O25" s="314"/>
      <c r="P25" s="40"/>
      <c r="Q25" s="40"/>
      <c r="R25" s="40"/>
      <c r="S25" s="40"/>
      <c r="T25" s="40"/>
      <c r="U25" s="40"/>
      <c r="V25" s="40"/>
      <c r="W25" s="314" t="s">
        <v>39</v>
      </c>
      <c r="X25" s="314"/>
      <c r="Y25" s="314"/>
      <c r="Z25" s="314"/>
      <c r="AA25" s="314"/>
      <c r="AB25" s="314"/>
      <c r="AC25" s="314"/>
      <c r="AD25" s="314"/>
      <c r="AE25" s="314"/>
      <c r="AF25" s="40"/>
      <c r="AG25" s="40"/>
      <c r="AH25" s="40"/>
      <c r="AI25" s="40"/>
      <c r="AJ25" s="40"/>
      <c r="AK25" s="314" t="s">
        <v>40</v>
      </c>
      <c r="AL25" s="314"/>
      <c r="AM25" s="314"/>
      <c r="AN25" s="314"/>
      <c r="AO25" s="314"/>
      <c r="AP25" s="40"/>
      <c r="AQ25" s="43"/>
      <c r="BE25" s="305"/>
    </row>
    <row r="26" spans="2:71" s="2" customFormat="1" ht="14.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15">
        <v>0.21</v>
      </c>
      <c r="M26" s="316"/>
      <c r="N26" s="316"/>
      <c r="O26" s="316"/>
      <c r="P26" s="46"/>
      <c r="Q26" s="46"/>
      <c r="R26" s="46"/>
      <c r="S26" s="46"/>
      <c r="T26" s="46"/>
      <c r="U26" s="46"/>
      <c r="V26" s="46"/>
      <c r="W26" s="317">
        <f>ROUND(AZ51,2)</f>
        <v>0</v>
      </c>
      <c r="X26" s="316"/>
      <c r="Y26" s="316"/>
      <c r="Z26" s="316"/>
      <c r="AA26" s="316"/>
      <c r="AB26" s="316"/>
      <c r="AC26" s="316"/>
      <c r="AD26" s="316"/>
      <c r="AE26" s="316"/>
      <c r="AF26" s="46"/>
      <c r="AG26" s="46"/>
      <c r="AH26" s="46"/>
      <c r="AI26" s="46"/>
      <c r="AJ26" s="46"/>
      <c r="AK26" s="317">
        <f>ROUND(AV51,2)</f>
        <v>0</v>
      </c>
      <c r="AL26" s="316"/>
      <c r="AM26" s="316"/>
      <c r="AN26" s="316"/>
      <c r="AO26" s="316"/>
      <c r="AP26" s="46"/>
      <c r="AQ26" s="48"/>
      <c r="BE26" s="305"/>
    </row>
    <row r="27" spans="2:71" s="2" customFormat="1" ht="14.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15">
        <v>0.15</v>
      </c>
      <c r="M27" s="316"/>
      <c r="N27" s="316"/>
      <c r="O27" s="316"/>
      <c r="P27" s="46"/>
      <c r="Q27" s="46"/>
      <c r="R27" s="46"/>
      <c r="S27" s="46"/>
      <c r="T27" s="46"/>
      <c r="U27" s="46"/>
      <c r="V27" s="46"/>
      <c r="W27" s="317">
        <f>ROUND(BA51,2)</f>
        <v>0</v>
      </c>
      <c r="X27" s="316"/>
      <c r="Y27" s="316"/>
      <c r="Z27" s="316"/>
      <c r="AA27" s="316"/>
      <c r="AB27" s="316"/>
      <c r="AC27" s="316"/>
      <c r="AD27" s="316"/>
      <c r="AE27" s="316"/>
      <c r="AF27" s="46"/>
      <c r="AG27" s="46"/>
      <c r="AH27" s="46"/>
      <c r="AI27" s="46"/>
      <c r="AJ27" s="46"/>
      <c r="AK27" s="317">
        <f>ROUND(AW51,2)</f>
        <v>0</v>
      </c>
      <c r="AL27" s="316"/>
      <c r="AM27" s="316"/>
      <c r="AN27" s="316"/>
      <c r="AO27" s="316"/>
      <c r="AP27" s="46"/>
      <c r="AQ27" s="48"/>
      <c r="BE27" s="305"/>
    </row>
    <row r="28" spans="2:71" s="2" customFormat="1" ht="14.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15">
        <v>0.21</v>
      </c>
      <c r="M28" s="316"/>
      <c r="N28" s="316"/>
      <c r="O28" s="316"/>
      <c r="P28" s="46"/>
      <c r="Q28" s="46"/>
      <c r="R28" s="46"/>
      <c r="S28" s="46"/>
      <c r="T28" s="46"/>
      <c r="U28" s="46"/>
      <c r="V28" s="46"/>
      <c r="W28" s="317">
        <f>ROUND(BB51,2)</f>
        <v>0</v>
      </c>
      <c r="X28" s="316"/>
      <c r="Y28" s="316"/>
      <c r="Z28" s="316"/>
      <c r="AA28" s="316"/>
      <c r="AB28" s="316"/>
      <c r="AC28" s="316"/>
      <c r="AD28" s="316"/>
      <c r="AE28" s="316"/>
      <c r="AF28" s="46"/>
      <c r="AG28" s="46"/>
      <c r="AH28" s="46"/>
      <c r="AI28" s="46"/>
      <c r="AJ28" s="46"/>
      <c r="AK28" s="317">
        <v>0</v>
      </c>
      <c r="AL28" s="316"/>
      <c r="AM28" s="316"/>
      <c r="AN28" s="316"/>
      <c r="AO28" s="316"/>
      <c r="AP28" s="46"/>
      <c r="AQ28" s="48"/>
      <c r="BE28" s="305"/>
    </row>
    <row r="29" spans="2:71" s="2" customFormat="1" ht="14.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15">
        <v>0.15</v>
      </c>
      <c r="M29" s="316"/>
      <c r="N29" s="316"/>
      <c r="O29" s="316"/>
      <c r="P29" s="46"/>
      <c r="Q29" s="46"/>
      <c r="R29" s="46"/>
      <c r="S29" s="46"/>
      <c r="T29" s="46"/>
      <c r="U29" s="46"/>
      <c r="V29" s="46"/>
      <c r="W29" s="317">
        <f>ROUND(BC51,2)</f>
        <v>0</v>
      </c>
      <c r="X29" s="316"/>
      <c r="Y29" s="316"/>
      <c r="Z29" s="316"/>
      <c r="AA29" s="316"/>
      <c r="AB29" s="316"/>
      <c r="AC29" s="316"/>
      <c r="AD29" s="316"/>
      <c r="AE29" s="316"/>
      <c r="AF29" s="46"/>
      <c r="AG29" s="46"/>
      <c r="AH29" s="46"/>
      <c r="AI29" s="46"/>
      <c r="AJ29" s="46"/>
      <c r="AK29" s="317">
        <v>0</v>
      </c>
      <c r="AL29" s="316"/>
      <c r="AM29" s="316"/>
      <c r="AN29" s="316"/>
      <c r="AO29" s="316"/>
      <c r="AP29" s="46"/>
      <c r="AQ29" s="48"/>
      <c r="BE29" s="305"/>
    </row>
    <row r="30" spans="2:71" s="2" customFormat="1" ht="14.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15">
        <v>0</v>
      </c>
      <c r="M30" s="316"/>
      <c r="N30" s="316"/>
      <c r="O30" s="316"/>
      <c r="P30" s="46"/>
      <c r="Q30" s="46"/>
      <c r="R30" s="46"/>
      <c r="S30" s="46"/>
      <c r="T30" s="46"/>
      <c r="U30" s="46"/>
      <c r="V30" s="46"/>
      <c r="W30" s="317">
        <f>ROUND(BD51,2)</f>
        <v>0</v>
      </c>
      <c r="X30" s="316"/>
      <c r="Y30" s="316"/>
      <c r="Z30" s="316"/>
      <c r="AA30" s="316"/>
      <c r="AB30" s="316"/>
      <c r="AC30" s="316"/>
      <c r="AD30" s="316"/>
      <c r="AE30" s="316"/>
      <c r="AF30" s="46"/>
      <c r="AG30" s="46"/>
      <c r="AH30" s="46"/>
      <c r="AI30" s="46"/>
      <c r="AJ30" s="46"/>
      <c r="AK30" s="317">
        <v>0</v>
      </c>
      <c r="AL30" s="316"/>
      <c r="AM30" s="316"/>
      <c r="AN30" s="316"/>
      <c r="AO30" s="316"/>
      <c r="AP30" s="46"/>
      <c r="AQ30" s="48"/>
      <c r="BE30" s="305"/>
    </row>
    <row r="31" spans="2:71" s="1" customFormat="1" ht="6.9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05"/>
    </row>
    <row r="32" spans="2:71" s="1" customFormat="1" ht="25.95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18" t="s">
        <v>49</v>
      </c>
      <c r="Y32" s="319"/>
      <c r="Z32" s="319"/>
      <c r="AA32" s="319"/>
      <c r="AB32" s="319"/>
      <c r="AC32" s="51"/>
      <c r="AD32" s="51"/>
      <c r="AE32" s="51"/>
      <c r="AF32" s="51"/>
      <c r="AG32" s="51"/>
      <c r="AH32" s="51"/>
      <c r="AI32" s="51"/>
      <c r="AJ32" s="51"/>
      <c r="AK32" s="320">
        <f>SUM(AK23:AK30)</f>
        <v>0</v>
      </c>
      <c r="AL32" s="319"/>
      <c r="AM32" s="319"/>
      <c r="AN32" s="319"/>
      <c r="AO32" s="321"/>
      <c r="AP32" s="49"/>
      <c r="AQ32" s="53"/>
      <c r="BE32" s="305"/>
    </row>
    <row r="33" spans="2:56" s="1" customFormat="1" ht="6.9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50</v>
      </c>
      <c r="AR39" s="39"/>
    </row>
    <row r="40" spans="2:56" s="1" customFormat="1" ht="6.9" customHeight="1">
      <c r="B40" s="39"/>
      <c r="AR40" s="39"/>
    </row>
    <row r="41" spans="2:56" s="3" customFormat="1" ht="14.5" customHeight="1">
      <c r="B41" s="60"/>
      <c r="C41" s="61" t="s">
        <v>16</v>
      </c>
      <c r="L41" s="3" t="str">
        <f>K5</f>
        <v>ONNACHOD</v>
      </c>
      <c r="AR41" s="60"/>
    </row>
    <row r="42" spans="2:56" s="4" customFormat="1" ht="36.950000000000003" customHeight="1">
      <c r="B42" s="62"/>
      <c r="C42" s="63" t="s">
        <v>19</v>
      </c>
      <c r="L42" s="339" t="str">
        <f>K6</f>
        <v>Stavební úpravy objektu  D pro umístění MR 1,5T</v>
      </c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0"/>
      <c r="AB42" s="340"/>
      <c r="AC42" s="340"/>
      <c r="AD42" s="340"/>
      <c r="AE42" s="340"/>
      <c r="AF42" s="340"/>
      <c r="AG42" s="340"/>
      <c r="AH42" s="340"/>
      <c r="AI42" s="340"/>
      <c r="AJ42" s="340"/>
      <c r="AK42" s="340"/>
      <c r="AL42" s="340"/>
      <c r="AM42" s="340"/>
      <c r="AN42" s="340"/>
      <c r="AO42" s="340"/>
      <c r="AR42" s="62"/>
    </row>
    <row r="43" spans="2:56" s="1" customFormat="1" ht="6.9" customHeight="1">
      <c r="B43" s="39"/>
      <c r="AR43" s="39"/>
    </row>
    <row r="44" spans="2:56" s="1" customFormat="1" ht="11.7">
      <c r="B44" s="39"/>
      <c r="C44" s="61" t="s">
        <v>23</v>
      </c>
      <c r="L44" s="64" t="str">
        <f>IF(K8="","",K8)</f>
        <v xml:space="preserve">ON Náchod </v>
      </c>
      <c r="AI44" s="61" t="s">
        <v>25</v>
      </c>
      <c r="AM44" s="322" t="str">
        <f>IF(AN8= "","",AN8)</f>
        <v>15. 4. 2017</v>
      </c>
      <c r="AN44" s="322"/>
      <c r="AR44" s="39"/>
    </row>
    <row r="45" spans="2:56" s="1" customFormat="1" ht="6.9" customHeight="1">
      <c r="B45" s="39"/>
      <c r="AR45" s="39"/>
    </row>
    <row r="46" spans="2:56" s="1" customFormat="1" ht="11.7">
      <c r="B46" s="39"/>
      <c r="C46" s="61" t="s">
        <v>27</v>
      </c>
      <c r="L46" s="3" t="str">
        <f>IF(E11= "","",E11)</f>
        <v xml:space="preserve"> </v>
      </c>
      <c r="AI46" s="61" t="s">
        <v>33</v>
      </c>
      <c r="AM46" s="323" t="str">
        <f>IF(E17="","",E17)</f>
        <v>JIKA-CZ</v>
      </c>
      <c r="AN46" s="323"/>
      <c r="AO46" s="323"/>
      <c r="AP46" s="323"/>
      <c r="AR46" s="39"/>
      <c r="AS46" s="324" t="s">
        <v>51</v>
      </c>
      <c r="AT46" s="325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1.7">
      <c r="B47" s="39"/>
      <c r="C47" s="61" t="s">
        <v>31</v>
      </c>
      <c r="L47" s="3" t="str">
        <f>IF(E14= "Vyplň údaj","",E14)</f>
        <v/>
      </c>
      <c r="AR47" s="39"/>
      <c r="AS47" s="326"/>
      <c r="AT47" s="327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26"/>
      <c r="AT48" s="327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28" t="s">
        <v>52</v>
      </c>
      <c r="D49" s="329"/>
      <c r="E49" s="329"/>
      <c r="F49" s="329"/>
      <c r="G49" s="329"/>
      <c r="H49" s="69"/>
      <c r="I49" s="330" t="s">
        <v>53</v>
      </c>
      <c r="J49" s="329"/>
      <c r="K49" s="329"/>
      <c r="L49" s="329"/>
      <c r="M49" s="329"/>
      <c r="N49" s="329"/>
      <c r="O49" s="329"/>
      <c r="P49" s="329"/>
      <c r="Q49" s="329"/>
      <c r="R49" s="329"/>
      <c r="S49" s="329"/>
      <c r="T49" s="329"/>
      <c r="U49" s="329"/>
      <c r="V49" s="329"/>
      <c r="W49" s="329"/>
      <c r="X49" s="329"/>
      <c r="Y49" s="329"/>
      <c r="Z49" s="329"/>
      <c r="AA49" s="329"/>
      <c r="AB49" s="329"/>
      <c r="AC49" s="329"/>
      <c r="AD49" s="329"/>
      <c r="AE49" s="329"/>
      <c r="AF49" s="329"/>
      <c r="AG49" s="331" t="s">
        <v>54</v>
      </c>
      <c r="AH49" s="329"/>
      <c r="AI49" s="329"/>
      <c r="AJ49" s="329"/>
      <c r="AK49" s="329"/>
      <c r="AL49" s="329"/>
      <c r="AM49" s="329"/>
      <c r="AN49" s="330" t="s">
        <v>55</v>
      </c>
      <c r="AO49" s="329"/>
      <c r="AP49" s="329"/>
      <c r="AQ49" s="70" t="s">
        <v>56</v>
      </c>
      <c r="AR49" s="39"/>
      <c r="AS49" s="71" t="s">
        <v>57</v>
      </c>
      <c r="AT49" s="72" t="s">
        <v>58</v>
      </c>
      <c r="AU49" s="72" t="s">
        <v>59</v>
      </c>
      <c r="AV49" s="72" t="s">
        <v>60</v>
      </c>
      <c r="AW49" s="72" t="s">
        <v>61</v>
      </c>
      <c r="AX49" s="72" t="s">
        <v>62</v>
      </c>
      <c r="AY49" s="72" t="s">
        <v>63</v>
      </c>
      <c r="AZ49" s="72" t="s">
        <v>64</v>
      </c>
      <c r="BA49" s="72" t="s">
        <v>65</v>
      </c>
      <c r="BB49" s="72" t="s">
        <v>66</v>
      </c>
      <c r="BC49" s="72" t="s">
        <v>67</v>
      </c>
      <c r="BD49" s="73" t="s">
        <v>68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5" customHeight="1">
      <c r="B51" s="62"/>
      <c r="C51" s="75" t="s">
        <v>69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37">
        <f>ROUND(SUM(AG52:AG54),2)</f>
        <v>0</v>
      </c>
      <c r="AH51" s="337"/>
      <c r="AI51" s="337"/>
      <c r="AJ51" s="337"/>
      <c r="AK51" s="337"/>
      <c r="AL51" s="337"/>
      <c r="AM51" s="337"/>
      <c r="AN51" s="338">
        <f>SUM(AG51,AT51)</f>
        <v>0</v>
      </c>
      <c r="AO51" s="338"/>
      <c r="AP51" s="338"/>
      <c r="AQ51" s="77" t="s">
        <v>5</v>
      </c>
      <c r="AR51" s="62"/>
      <c r="AS51" s="78">
        <f>ROUND(SUM(AS52:AS54),2)</f>
        <v>0</v>
      </c>
      <c r="AT51" s="79">
        <f>ROUND(SUM(AV51:AW51),2)</f>
        <v>0</v>
      </c>
      <c r="AU51" s="80">
        <f>ROUND(SUM(AU52:AU54),5)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ROUND(SUM(AZ52:AZ54),2)</f>
        <v>0</v>
      </c>
      <c r="BA51" s="79">
        <f>ROUND(SUM(BA52:BA54),2)</f>
        <v>0</v>
      </c>
      <c r="BB51" s="79">
        <f>ROUND(SUM(BB52:BB54),2)</f>
        <v>0</v>
      </c>
      <c r="BC51" s="79">
        <f>ROUND(SUM(BC52:BC54),2)</f>
        <v>0</v>
      </c>
      <c r="BD51" s="81">
        <f>ROUND(SUM(BD52:BD54),2)</f>
        <v>0</v>
      </c>
      <c r="BS51" s="63" t="s">
        <v>70</v>
      </c>
      <c r="BT51" s="63" t="s">
        <v>71</v>
      </c>
      <c r="BU51" s="82" t="s">
        <v>72</v>
      </c>
      <c r="BV51" s="63" t="s">
        <v>73</v>
      </c>
      <c r="BW51" s="63" t="s">
        <v>7</v>
      </c>
      <c r="BX51" s="63" t="s">
        <v>74</v>
      </c>
      <c r="CL51" s="63" t="s">
        <v>5</v>
      </c>
    </row>
    <row r="52" spans="1:91" s="5" customFormat="1" ht="37.549999999999997" customHeight="1">
      <c r="A52" s="83" t="s">
        <v>75</v>
      </c>
      <c r="B52" s="84"/>
      <c r="C52" s="85"/>
      <c r="D52" s="336" t="s">
        <v>76</v>
      </c>
      <c r="E52" s="336"/>
      <c r="F52" s="336"/>
      <c r="G52" s="336"/>
      <c r="H52" s="336"/>
      <c r="I52" s="86"/>
      <c r="J52" s="336" t="s">
        <v>77</v>
      </c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4">
        <f>'ONNACHOD 1 - SO-01-Vlastn...'!J27</f>
        <v>0</v>
      </c>
      <c r="AH52" s="335"/>
      <c r="AI52" s="335"/>
      <c r="AJ52" s="335"/>
      <c r="AK52" s="335"/>
      <c r="AL52" s="335"/>
      <c r="AM52" s="335"/>
      <c r="AN52" s="334">
        <f>SUM(AG52,AT52)</f>
        <v>0</v>
      </c>
      <c r="AO52" s="335"/>
      <c r="AP52" s="335"/>
      <c r="AQ52" s="87" t="s">
        <v>78</v>
      </c>
      <c r="AR52" s="84"/>
      <c r="AS52" s="88">
        <v>0</v>
      </c>
      <c r="AT52" s="89">
        <f>ROUND(SUM(AV52:AW52),2)</f>
        <v>0</v>
      </c>
      <c r="AU52" s="90">
        <f>'ONNACHOD 1 - SO-01-Vlastn...'!P105</f>
        <v>0</v>
      </c>
      <c r="AV52" s="89">
        <f>'ONNACHOD 1 - SO-01-Vlastn...'!J30</f>
        <v>0</v>
      </c>
      <c r="AW52" s="89">
        <f>'ONNACHOD 1 - SO-01-Vlastn...'!J31</f>
        <v>0</v>
      </c>
      <c r="AX52" s="89">
        <f>'ONNACHOD 1 - SO-01-Vlastn...'!J32</f>
        <v>0</v>
      </c>
      <c r="AY52" s="89">
        <f>'ONNACHOD 1 - SO-01-Vlastn...'!J33</f>
        <v>0</v>
      </c>
      <c r="AZ52" s="89">
        <f>'ONNACHOD 1 - SO-01-Vlastn...'!F30</f>
        <v>0</v>
      </c>
      <c r="BA52" s="89">
        <f>'ONNACHOD 1 - SO-01-Vlastn...'!F31</f>
        <v>0</v>
      </c>
      <c r="BB52" s="89">
        <f>'ONNACHOD 1 - SO-01-Vlastn...'!F32</f>
        <v>0</v>
      </c>
      <c r="BC52" s="89">
        <f>'ONNACHOD 1 - SO-01-Vlastn...'!F33</f>
        <v>0</v>
      </c>
      <c r="BD52" s="91">
        <f>'ONNACHOD 1 - SO-01-Vlastn...'!F34</f>
        <v>0</v>
      </c>
      <c r="BT52" s="92" t="s">
        <v>79</v>
      </c>
      <c r="BV52" s="92" t="s">
        <v>73</v>
      </c>
      <c r="BW52" s="92" t="s">
        <v>80</v>
      </c>
      <c r="BX52" s="92" t="s">
        <v>7</v>
      </c>
      <c r="CL52" s="92" t="s">
        <v>5</v>
      </c>
      <c r="CM52" s="92" t="s">
        <v>81</v>
      </c>
    </row>
    <row r="53" spans="1:91" s="5" customFormat="1" ht="37.549999999999997" customHeight="1">
      <c r="A53" s="83" t="s">
        <v>75</v>
      </c>
      <c r="B53" s="84"/>
      <c r="C53" s="85"/>
      <c r="D53" s="336" t="s">
        <v>82</v>
      </c>
      <c r="E53" s="336"/>
      <c r="F53" s="336"/>
      <c r="G53" s="336"/>
      <c r="H53" s="336"/>
      <c r="I53" s="86"/>
      <c r="J53" s="336" t="s">
        <v>83</v>
      </c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  <c r="AC53" s="336"/>
      <c r="AD53" s="336"/>
      <c r="AE53" s="336"/>
      <c r="AF53" s="336"/>
      <c r="AG53" s="334">
        <f>'ONNNACHOD 2 - SO-02-Inter...'!J27</f>
        <v>0</v>
      </c>
      <c r="AH53" s="335"/>
      <c r="AI53" s="335"/>
      <c r="AJ53" s="335"/>
      <c r="AK53" s="335"/>
      <c r="AL53" s="335"/>
      <c r="AM53" s="335"/>
      <c r="AN53" s="334">
        <f>SUM(AG53,AT53)</f>
        <v>0</v>
      </c>
      <c r="AO53" s="335"/>
      <c r="AP53" s="335"/>
      <c r="AQ53" s="87" t="s">
        <v>78</v>
      </c>
      <c r="AR53" s="84"/>
      <c r="AS53" s="88">
        <v>0</v>
      </c>
      <c r="AT53" s="89">
        <f>ROUND(SUM(AV53:AW53),2)</f>
        <v>0</v>
      </c>
      <c r="AU53" s="90">
        <f>'ONNNACHOD 2 - SO-02-Inter...'!P78</f>
        <v>0</v>
      </c>
      <c r="AV53" s="89">
        <f>'ONNNACHOD 2 - SO-02-Inter...'!J30</f>
        <v>0</v>
      </c>
      <c r="AW53" s="89">
        <f>'ONNNACHOD 2 - SO-02-Inter...'!J31</f>
        <v>0</v>
      </c>
      <c r="AX53" s="89">
        <f>'ONNNACHOD 2 - SO-02-Inter...'!J32</f>
        <v>0</v>
      </c>
      <c r="AY53" s="89">
        <f>'ONNNACHOD 2 - SO-02-Inter...'!J33</f>
        <v>0</v>
      </c>
      <c r="AZ53" s="89">
        <f>'ONNNACHOD 2 - SO-02-Inter...'!F30</f>
        <v>0</v>
      </c>
      <c r="BA53" s="89">
        <f>'ONNNACHOD 2 - SO-02-Inter...'!F31</f>
        <v>0</v>
      </c>
      <c r="BB53" s="89">
        <f>'ONNNACHOD 2 - SO-02-Inter...'!F32</f>
        <v>0</v>
      </c>
      <c r="BC53" s="89">
        <f>'ONNNACHOD 2 - SO-02-Inter...'!F33</f>
        <v>0</v>
      </c>
      <c r="BD53" s="91">
        <f>'ONNNACHOD 2 - SO-02-Inter...'!F34</f>
        <v>0</v>
      </c>
      <c r="BT53" s="92" t="s">
        <v>79</v>
      </c>
      <c r="BV53" s="92" t="s">
        <v>73</v>
      </c>
      <c r="BW53" s="92" t="s">
        <v>84</v>
      </c>
      <c r="BX53" s="92" t="s">
        <v>7</v>
      </c>
      <c r="CL53" s="92" t="s">
        <v>5</v>
      </c>
      <c r="CM53" s="92" t="s">
        <v>81</v>
      </c>
    </row>
    <row r="54" spans="1:91" s="5" customFormat="1" ht="37.549999999999997" customHeight="1">
      <c r="A54" s="83" t="s">
        <v>75</v>
      </c>
      <c r="B54" s="84"/>
      <c r="C54" s="85"/>
      <c r="D54" s="336" t="s">
        <v>85</v>
      </c>
      <c r="E54" s="336"/>
      <c r="F54" s="336"/>
      <c r="G54" s="336"/>
      <c r="H54" s="336"/>
      <c r="I54" s="86"/>
      <c r="J54" s="336" t="s">
        <v>86</v>
      </c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  <c r="AC54" s="336"/>
      <c r="AD54" s="336"/>
      <c r="AE54" s="336"/>
      <c r="AF54" s="336"/>
      <c r="AG54" s="334">
        <f>'ONNNACHOD 3 - SO-03-Inter...'!J27</f>
        <v>0</v>
      </c>
      <c r="AH54" s="335"/>
      <c r="AI54" s="335"/>
      <c r="AJ54" s="335"/>
      <c r="AK54" s="335"/>
      <c r="AL54" s="335"/>
      <c r="AM54" s="335"/>
      <c r="AN54" s="334">
        <f>SUM(AG54,AT54)</f>
        <v>0</v>
      </c>
      <c r="AO54" s="335"/>
      <c r="AP54" s="335"/>
      <c r="AQ54" s="87" t="s">
        <v>78</v>
      </c>
      <c r="AR54" s="84"/>
      <c r="AS54" s="93">
        <v>0</v>
      </c>
      <c r="AT54" s="94">
        <f>ROUND(SUM(AV54:AW54),2)</f>
        <v>0</v>
      </c>
      <c r="AU54" s="95">
        <f>'ONNNACHOD 3 - SO-03-Inter...'!P78</f>
        <v>0</v>
      </c>
      <c r="AV54" s="94">
        <f>'ONNNACHOD 3 - SO-03-Inter...'!J30</f>
        <v>0</v>
      </c>
      <c r="AW54" s="94">
        <f>'ONNNACHOD 3 - SO-03-Inter...'!J31</f>
        <v>0</v>
      </c>
      <c r="AX54" s="94">
        <f>'ONNNACHOD 3 - SO-03-Inter...'!J32</f>
        <v>0</v>
      </c>
      <c r="AY54" s="94">
        <f>'ONNNACHOD 3 - SO-03-Inter...'!J33</f>
        <v>0</v>
      </c>
      <c r="AZ54" s="94">
        <f>'ONNNACHOD 3 - SO-03-Inter...'!F30</f>
        <v>0</v>
      </c>
      <c r="BA54" s="94">
        <f>'ONNNACHOD 3 - SO-03-Inter...'!F31</f>
        <v>0</v>
      </c>
      <c r="BB54" s="94">
        <f>'ONNNACHOD 3 - SO-03-Inter...'!F32</f>
        <v>0</v>
      </c>
      <c r="BC54" s="94">
        <f>'ONNNACHOD 3 - SO-03-Inter...'!F33</f>
        <v>0</v>
      </c>
      <c r="BD54" s="96">
        <f>'ONNNACHOD 3 - SO-03-Inter...'!F34</f>
        <v>0</v>
      </c>
      <c r="BT54" s="92" t="s">
        <v>79</v>
      </c>
      <c r="BV54" s="92" t="s">
        <v>73</v>
      </c>
      <c r="BW54" s="92" t="s">
        <v>87</v>
      </c>
      <c r="BX54" s="92" t="s">
        <v>7</v>
      </c>
      <c r="CL54" s="92" t="s">
        <v>5</v>
      </c>
      <c r="CM54" s="92" t="s">
        <v>81</v>
      </c>
    </row>
    <row r="55" spans="1:91" s="1" customFormat="1" ht="30.05" customHeight="1">
      <c r="B55" s="39"/>
      <c r="AR55" s="39"/>
    </row>
    <row r="56" spans="1:91" s="1" customFormat="1" ht="6.9" customHeight="1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39"/>
    </row>
  </sheetData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ONNACHOD 1 - SO-01-Vlastn...'!C2" display="/" xr:uid="{00000000-0004-0000-0000-000002000000}"/>
    <hyperlink ref="A53" location="'ONNNACHOD 2 - SO-02-Inter...'!C2" display="/" xr:uid="{00000000-0004-0000-0000-000003000000}"/>
    <hyperlink ref="A54" location="'ONNNACHOD 3 - SO-03-Inter...'!C2" display="/" xr:uid="{00000000-0004-0000-0000-000004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371"/>
  <sheetViews>
    <sheetView showGridLines="0" workbookViewId="0">
      <pane ySplit="1" topLeftCell="A344" activePane="bottomLeft" state="frozen"/>
      <selection pane="bottomLeft" activeCell="F351" sqref="F351"/>
    </sheetView>
  </sheetViews>
  <sheetFormatPr defaultRowHeight="11.25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75" customWidth="1"/>
    <col min="7" max="7" width="8.6640625" customWidth="1"/>
    <col min="8" max="8" width="11.109375" customWidth="1"/>
    <col min="9" max="9" width="12.6640625" style="97" customWidth="1"/>
    <col min="10" max="10" width="23.44140625" customWidth="1"/>
    <col min="11" max="11" width="15.44140625" customWidth="1"/>
    <col min="13" max="18" width="9.33203125" hidden="1"/>
    <col min="19" max="19" width="8.10937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88</v>
      </c>
      <c r="G1" s="344" t="s">
        <v>89</v>
      </c>
      <c r="H1" s="344"/>
      <c r="I1" s="101"/>
      <c r="J1" s="100" t="s">
        <v>90</v>
      </c>
      <c r="K1" s="99" t="s">
        <v>91</v>
      </c>
      <c r="L1" s="100" t="s">
        <v>92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2" t="s">
        <v>8</v>
      </c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22" t="s">
        <v>80</v>
      </c>
    </row>
    <row r="3" spans="1:70" ht="6.9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93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1.7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22.6" customHeight="1">
      <c r="B7" s="26"/>
      <c r="C7" s="27"/>
      <c r="D7" s="27"/>
      <c r="E7" s="345" t="str">
        <f>'Rekapitulace stavby'!K6</f>
        <v>Stavební úpravy objektu  D pro umístění MR 1,5T</v>
      </c>
      <c r="F7" s="346"/>
      <c r="G7" s="346"/>
      <c r="H7" s="346"/>
      <c r="I7" s="103"/>
      <c r="J7" s="27"/>
      <c r="K7" s="29"/>
    </row>
    <row r="8" spans="1:70" s="1" customFormat="1" ht="11.7">
      <c r="B8" s="39"/>
      <c r="C8" s="40"/>
      <c r="D8" s="35" t="s">
        <v>94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47" t="s">
        <v>95</v>
      </c>
      <c r="F9" s="348"/>
      <c r="G9" s="348"/>
      <c r="H9" s="348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5" customHeight="1">
      <c r="B11" s="39"/>
      <c r="C11" s="40"/>
      <c r="D11" s="35" t="s">
        <v>21</v>
      </c>
      <c r="E11" s="40"/>
      <c r="F11" s="33" t="s">
        <v>5</v>
      </c>
      <c r="G11" s="40"/>
      <c r="H11" s="40"/>
      <c r="I11" s="105" t="s">
        <v>22</v>
      </c>
      <c r="J11" s="33" t="s">
        <v>5</v>
      </c>
      <c r="K11" s="43"/>
    </row>
    <row r="12" spans="1:70" s="1" customFormat="1" ht="14.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05" t="s">
        <v>25</v>
      </c>
      <c r="J12" s="106" t="str">
        <f>'Rekapitulace stavby'!AN8</f>
        <v>15. 4. 2017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5" customHeight="1">
      <c r="B14" s="39"/>
      <c r="C14" s="40"/>
      <c r="D14" s="35" t="s">
        <v>27</v>
      </c>
      <c r="E14" s="40"/>
      <c r="F14" s="40"/>
      <c r="G14" s="40"/>
      <c r="H14" s="40"/>
      <c r="I14" s="105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05" t="s">
        <v>30</v>
      </c>
      <c r="J15" s="33" t="str">
        <f>IF('Rekapitulace stavby'!AN11="","",'Rekapitulace stavby'!AN11)</f>
        <v/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5" customHeight="1">
      <c r="B17" s="39"/>
      <c r="C17" s="40"/>
      <c r="D17" s="35" t="s">
        <v>31</v>
      </c>
      <c r="E17" s="40"/>
      <c r="F17" s="40"/>
      <c r="G17" s="40"/>
      <c r="H17" s="40"/>
      <c r="I17" s="105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5" customHeight="1">
      <c r="B20" s="39"/>
      <c r="C20" s="40"/>
      <c r="D20" s="35" t="s">
        <v>33</v>
      </c>
      <c r="E20" s="40"/>
      <c r="F20" s="40"/>
      <c r="G20" s="40"/>
      <c r="H20" s="40"/>
      <c r="I20" s="105" t="s">
        <v>28</v>
      </c>
      <c r="J20" s="33" t="s">
        <v>5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05" t="s">
        <v>30</v>
      </c>
      <c r="J21" s="33" t="s">
        <v>5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5" customHeight="1">
      <c r="B23" s="39"/>
      <c r="C23" s="40"/>
      <c r="D23" s="35" t="s">
        <v>36</v>
      </c>
      <c r="E23" s="40"/>
      <c r="F23" s="40"/>
      <c r="G23" s="40"/>
      <c r="H23" s="40"/>
      <c r="I23" s="104"/>
      <c r="J23" s="40"/>
      <c r="K23" s="43"/>
    </row>
    <row r="24" spans="2:11" s="6" customFormat="1" ht="22.6" customHeight="1">
      <c r="B24" s="107"/>
      <c r="C24" s="108"/>
      <c r="D24" s="108"/>
      <c r="E24" s="311" t="s">
        <v>5</v>
      </c>
      <c r="F24" s="311"/>
      <c r="G24" s="311"/>
      <c r="H24" s="311"/>
      <c r="I24" s="109"/>
      <c r="J24" s="108"/>
      <c r="K24" s="110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4" customHeight="1">
      <c r="B27" s="39"/>
      <c r="C27" s="40"/>
      <c r="D27" s="113" t="s">
        <v>37</v>
      </c>
      <c r="E27" s="40"/>
      <c r="F27" s="40"/>
      <c r="G27" s="40"/>
      <c r="H27" s="40"/>
      <c r="I27" s="104"/>
      <c r="J27" s="114">
        <f>ROUND(J105,2)</f>
        <v>0</v>
      </c>
      <c r="K27" s="43"/>
    </row>
    <row r="28" spans="2:11" s="1" customFormat="1" ht="6.9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5" customHeight="1">
      <c r="B29" s="39"/>
      <c r="C29" s="40"/>
      <c r="D29" s="40"/>
      <c r="E29" s="40"/>
      <c r="F29" s="44" t="s">
        <v>39</v>
      </c>
      <c r="G29" s="40"/>
      <c r="H29" s="40"/>
      <c r="I29" s="115" t="s">
        <v>38</v>
      </c>
      <c r="J29" s="44" t="s">
        <v>40</v>
      </c>
      <c r="K29" s="43"/>
    </row>
    <row r="30" spans="2:11" s="1" customFormat="1" ht="14.5" customHeight="1">
      <c r="B30" s="39"/>
      <c r="C30" s="40"/>
      <c r="D30" s="47" t="s">
        <v>41</v>
      </c>
      <c r="E30" s="47" t="s">
        <v>42</v>
      </c>
      <c r="F30" s="116">
        <f>ROUND(SUM(BE105:BE370), 2)</f>
        <v>0</v>
      </c>
      <c r="G30" s="40"/>
      <c r="H30" s="40"/>
      <c r="I30" s="117">
        <v>0.21</v>
      </c>
      <c r="J30" s="116">
        <f>ROUND(ROUND((SUM(BE105:BE370)), 2)*I30, 2)</f>
        <v>0</v>
      </c>
      <c r="K30" s="43"/>
    </row>
    <row r="31" spans="2:11" s="1" customFormat="1" ht="14.5" customHeight="1">
      <c r="B31" s="39"/>
      <c r="C31" s="40"/>
      <c r="D31" s="40"/>
      <c r="E31" s="47" t="s">
        <v>43</v>
      </c>
      <c r="F31" s="116">
        <f>ROUND(SUM(BF105:BF370), 2)</f>
        <v>0</v>
      </c>
      <c r="G31" s="40"/>
      <c r="H31" s="40"/>
      <c r="I31" s="117">
        <v>0.15</v>
      </c>
      <c r="J31" s="116">
        <f>ROUND(ROUND((SUM(BF105:BF370)), 2)*I31, 2)</f>
        <v>0</v>
      </c>
      <c r="K31" s="43"/>
    </row>
    <row r="32" spans="2:11" s="1" customFormat="1" ht="14.5" hidden="1" customHeight="1">
      <c r="B32" s="39"/>
      <c r="C32" s="40"/>
      <c r="D32" s="40"/>
      <c r="E32" s="47" t="s">
        <v>44</v>
      </c>
      <c r="F32" s="116">
        <f>ROUND(SUM(BG105:BG370),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5" hidden="1" customHeight="1">
      <c r="B33" s="39"/>
      <c r="C33" s="40"/>
      <c r="D33" s="40"/>
      <c r="E33" s="47" t="s">
        <v>45</v>
      </c>
      <c r="F33" s="116">
        <f>ROUND(SUM(BH105:BH370),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5" hidden="1" customHeight="1">
      <c r="B34" s="39"/>
      <c r="C34" s="40"/>
      <c r="D34" s="40"/>
      <c r="E34" s="47" t="s">
        <v>46</v>
      </c>
      <c r="F34" s="116">
        <f>ROUND(SUM(BI105:BI370),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4" customHeight="1">
      <c r="B36" s="39"/>
      <c r="C36" s="118"/>
      <c r="D36" s="119" t="s">
        <v>47</v>
      </c>
      <c r="E36" s="69"/>
      <c r="F36" s="69"/>
      <c r="G36" s="120" t="s">
        <v>48</v>
      </c>
      <c r="H36" s="121" t="s">
        <v>49</v>
      </c>
      <c r="I36" s="122"/>
      <c r="J36" s="123">
        <f>SUM(J27:J34)</f>
        <v>0</v>
      </c>
      <c r="K36" s="124"/>
    </row>
    <row r="37" spans="2:11" s="1" customFormat="1" ht="14.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22.6" customHeight="1">
      <c r="B45" s="39"/>
      <c r="C45" s="40"/>
      <c r="D45" s="40"/>
      <c r="E45" s="345" t="str">
        <f>E7</f>
        <v>Stavební úpravy objektu  D pro umístění MR 1,5T</v>
      </c>
      <c r="F45" s="346"/>
      <c r="G45" s="346"/>
      <c r="H45" s="346"/>
      <c r="I45" s="104"/>
      <c r="J45" s="40"/>
      <c r="K45" s="43"/>
    </row>
    <row r="46" spans="2:11" s="1" customFormat="1" ht="14.5" customHeight="1">
      <c r="B46" s="39"/>
      <c r="C46" s="35" t="s">
        <v>94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23.3" customHeight="1">
      <c r="B47" s="39"/>
      <c r="C47" s="40"/>
      <c r="D47" s="40"/>
      <c r="E47" s="347" t="str">
        <f>E9</f>
        <v>ONNACHOD 1 - SO-01-Vlastní objekt</v>
      </c>
      <c r="F47" s="348"/>
      <c r="G47" s="348"/>
      <c r="H47" s="348"/>
      <c r="I47" s="104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ON Náchod </v>
      </c>
      <c r="G49" s="40"/>
      <c r="H49" s="40"/>
      <c r="I49" s="105" t="s">
        <v>25</v>
      </c>
      <c r="J49" s="106" t="str">
        <f>IF(J12="","",J12)</f>
        <v>15. 4. 2017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1.7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05" t="s">
        <v>33</v>
      </c>
      <c r="J51" s="33" t="str">
        <f>E21</f>
        <v>JIKA-CZ</v>
      </c>
      <c r="K51" s="43"/>
    </row>
    <row r="52" spans="2:47" s="1" customFormat="1" ht="14.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04"/>
      <c r="J52" s="40"/>
      <c r="K52" s="43"/>
    </row>
    <row r="53" spans="2:47" s="1" customFormat="1" ht="10.4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97</v>
      </c>
      <c r="D54" s="118"/>
      <c r="E54" s="118"/>
      <c r="F54" s="118"/>
      <c r="G54" s="118"/>
      <c r="H54" s="118"/>
      <c r="I54" s="129"/>
      <c r="J54" s="130" t="s">
        <v>98</v>
      </c>
      <c r="K54" s="131"/>
    </row>
    <row r="55" spans="2:47" s="1" customFormat="1" ht="10.4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99</v>
      </c>
      <c r="D56" s="40"/>
      <c r="E56" s="40"/>
      <c r="F56" s="40"/>
      <c r="G56" s="40"/>
      <c r="H56" s="40"/>
      <c r="I56" s="104"/>
      <c r="J56" s="114">
        <f>J105</f>
        <v>0</v>
      </c>
      <c r="K56" s="43"/>
      <c r="AU56" s="22" t="s">
        <v>100</v>
      </c>
    </row>
    <row r="57" spans="2:47" s="7" customFormat="1" ht="24.9" customHeight="1">
      <c r="B57" s="133"/>
      <c r="C57" s="134"/>
      <c r="D57" s="135" t="s">
        <v>101</v>
      </c>
      <c r="E57" s="136"/>
      <c r="F57" s="136"/>
      <c r="G57" s="136"/>
      <c r="H57" s="136"/>
      <c r="I57" s="137"/>
      <c r="J57" s="138">
        <f>J106</f>
        <v>0</v>
      </c>
      <c r="K57" s="139"/>
    </row>
    <row r="58" spans="2:47" s="8" customFormat="1" ht="19.899999999999999" customHeight="1">
      <c r="B58" s="140"/>
      <c r="C58" s="141"/>
      <c r="D58" s="142" t="s">
        <v>102</v>
      </c>
      <c r="E58" s="143"/>
      <c r="F58" s="143"/>
      <c r="G58" s="143"/>
      <c r="H58" s="143"/>
      <c r="I58" s="144"/>
      <c r="J58" s="145">
        <f>J107</f>
        <v>0</v>
      </c>
      <c r="K58" s="146"/>
    </row>
    <row r="59" spans="2:47" s="8" customFormat="1" ht="19.899999999999999" customHeight="1">
      <c r="B59" s="140"/>
      <c r="C59" s="141"/>
      <c r="D59" s="142" t="s">
        <v>103</v>
      </c>
      <c r="E59" s="143"/>
      <c r="F59" s="143"/>
      <c r="G59" s="143"/>
      <c r="H59" s="143"/>
      <c r="I59" s="144"/>
      <c r="J59" s="145">
        <f>J132</f>
        <v>0</v>
      </c>
      <c r="K59" s="146"/>
    </row>
    <row r="60" spans="2:47" s="8" customFormat="1" ht="19.899999999999999" customHeight="1">
      <c r="B60" s="140"/>
      <c r="C60" s="141"/>
      <c r="D60" s="142" t="s">
        <v>104</v>
      </c>
      <c r="E60" s="143"/>
      <c r="F60" s="143"/>
      <c r="G60" s="143"/>
      <c r="H60" s="143"/>
      <c r="I60" s="144"/>
      <c r="J60" s="145">
        <f>J142</f>
        <v>0</v>
      </c>
      <c r="K60" s="146"/>
    </row>
    <row r="61" spans="2:47" s="8" customFormat="1" ht="19.899999999999999" customHeight="1">
      <c r="B61" s="140"/>
      <c r="C61" s="141"/>
      <c r="D61" s="142" t="s">
        <v>105</v>
      </c>
      <c r="E61" s="143"/>
      <c r="F61" s="143"/>
      <c r="G61" s="143"/>
      <c r="H61" s="143"/>
      <c r="I61" s="144"/>
      <c r="J61" s="145">
        <f>J189</f>
        <v>0</v>
      </c>
      <c r="K61" s="146"/>
    </row>
    <row r="62" spans="2:47" s="8" customFormat="1" ht="19.899999999999999" customHeight="1">
      <c r="B62" s="140"/>
      <c r="C62" s="141"/>
      <c r="D62" s="142" t="s">
        <v>106</v>
      </c>
      <c r="E62" s="143"/>
      <c r="F62" s="143"/>
      <c r="G62" s="143"/>
      <c r="H62" s="143"/>
      <c r="I62" s="144"/>
      <c r="J62" s="145">
        <f>J195</f>
        <v>0</v>
      </c>
      <c r="K62" s="146"/>
    </row>
    <row r="63" spans="2:47" s="7" customFormat="1" ht="24.9" customHeight="1">
      <c r="B63" s="133"/>
      <c r="C63" s="134"/>
      <c r="D63" s="135" t="s">
        <v>107</v>
      </c>
      <c r="E63" s="136"/>
      <c r="F63" s="136"/>
      <c r="G63" s="136"/>
      <c r="H63" s="136"/>
      <c r="I63" s="137"/>
      <c r="J63" s="138">
        <f>J197</f>
        <v>0</v>
      </c>
      <c r="K63" s="139"/>
    </row>
    <row r="64" spans="2:47" s="8" customFormat="1" ht="19.899999999999999" customHeight="1">
      <c r="B64" s="140"/>
      <c r="C64" s="141"/>
      <c r="D64" s="142" t="s">
        <v>108</v>
      </c>
      <c r="E64" s="143"/>
      <c r="F64" s="143"/>
      <c r="G64" s="143"/>
      <c r="H64" s="143"/>
      <c r="I64" s="144"/>
      <c r="J64" s="145">
        <f>J198</f>
        <v>0</v>
      </c>
      <c r="K64" s="146"/>
    </row>
    <row r="65" spans="2:11" s="8" customFormat="1" ht="19.899999999999999" customHeight="1">
      <c r="B65" s="140"/>
      <c r="C65" s="141"/>
      <c r="D65" s="142" t="s">
        <v>109</v>
      </c>
      <c r="E65" s="143"/>
      <c r="F65" s="143"/>
      <c r="G65" s="143"/>
      <c r="H65" s="143"/>
      <c r="I65" s="144"/>
      <c r="J65" s="145">
        <f>J202</f>
        <v>0</v>
      </c>
      <c r="K65" s="146"/>
    </row>
    <row r="66" spans="2:11" s="8" customFormat="1" ht="19.899999999999999" customHeight="1">
      <c r="B66" s="140"/>
      <c r="C66" s="141"/>
      <c r="D66" s="142" t="s">
        <v>110</v>
      </c>
      <c r="E66" s="143"/>
      <c r="F66" s="143"/>
      <c r="G66" s="143"/>
      <c r="H66" s="143"/>
      <c r="I66" s="144"/>
      <c r="J66" s="145">
        <f>J204</f>
        <v>0</v>
      </c>
      <c r="K66" s="146"/>
    </row>
    <row r="67" spans="2:11" s="8" customFormat="1" ht="19.899999999999999" customHeight="1">
      <c r="B67" s="140"/>
      <c r="C67" s="141"/>
      <c r="D67" s="142" t="s">
        <v>111</v>
      </c>
      <c r="E67" s="143"/>
      <c r="F67" s="143"/>
      <c r="G67" s="143"/>
      <c r="H67" s="143"/>
      <c r="I67" s="144"/>
      <c r="J67" s="145">
        <f>J206</f>
        <v>0</v>
      </c>
      <c r="K67" s="146"/>
    </row>
    <row r="68" spans="2:11" s="8" customFormat="1" ht="19.899999999999999" customHeight="1">
      <c r="B68" s="140"/>
      <c r="C68" s="141"/>
      <c r="D68" s="142" t="s">
        <v>112</v>
      </c>
      <c r="E68" s="143"/>
      <c r="F68" s="143"/>
      <c r="G68" s="143"/>
      <c r="H68" s="143"/>
      <c r="I68" s="144"/>
      <c r="J68" s="145">
        <f>J240</f>
        <v>0</v>
      </c>
      <c r="K68" s="146"/>
    </row>
    <row r="69" spans="2:11" s="8" customFormat="1" ht="19.899999999999999" customHeight="1">
      <c r="B69" s="140"/>
      <c r="C69" s="141"/>
      <c r="D69" s="142" t="s">
        <v>113</v>
      </c>
      <c r="E69" s="143"/>
      <c r="F69" s="143"/>
      <c r="G69" s="143"/>
      <c r="H69" s="143"/>
      <c r="I69" s="144"/>
      <c r="J69" s="145">
        <f>J257</f>
        <v>0</v>
      </c>
      <c r="K69" s="146"/>
    </row>
    <row r="70" spans="2:11" s="8" customFormat="1" ht="19.899999999999999" customHeight="1">
      <c r="B70" s="140"/>
      <c r="C70" s="141"/>
      <c r="D70" s="142" t="s">
        <v>114</v>
      </c>
      <c r="E70" s="143"/>
      <c r="F70" s="143"/>
      <c r="G70" s="143"/>
      <c r="H70" s="143"/>
      <c r="I70" s="144"/>
      <c r="J70" s="145">
        <f>J298</f>
        <v>0</v>
      </c>
      <c r="K70" s="146"/>
    </row>
    <row r="71" spans="2:11" s="8" customFormat="1" ht="19.899999999999999" customHeight="1">
      <c r="B71" s="140"/>
      <c r="C71" s="141"/>
      <c r="D71" s="142" t="s">
        <v>115</v>
      </c>
      <c r="E71" s="143"/>
      <c r="F71" s="143"/>
      <c r="G71" s="143"/>
      <c r="H71" s="143"/>
      <c r="I71" s="144"/>
      <c r="J71" s="145">
        <f>J305</f>
        <v>0</v>
      </c>
      <c r="K71" s="146"/>
    </row>
    <row r="72" spans="2:11" s="8" customFormat="1" ht="19.899999999999999" customHeight="1">
      <c r="B72" s="140"/>
      <c r="C72" s="141"/>
      <c r="D72" s="142" t="s">
        <v>116</v>
      </c>
      <c r="E72" s="143"/>
      <c r="F72" s="143"/>
      <c r="G72" s="143"/>
      <c r="H72" s="143"/>
      <c r="I72" s="144"/>
      <c r="J72" s="145">
        <f>J318</f>
        <v>0</v>
      </c>
      <c r="K72" s="146"/>
    </row>
    <row r="73" spans="2:11" s="8" customFormat="1" ht="19.899999999999999" customHeight="1">
      <c r="B73" s="140"/>
      <c r="C73" s="141"/>
      <c r="D73" s="142" t="s">
        <v>117</v>
      </c>
      <c r="E73" s="143"/>
      <c r="F73" s="143"/>
      <c r="G73" s="143"/>
      <c r="H73" s="143"/>
      <c r="I73" s="144"/>
      <c r="J73" s="145">
        <f>J325</f>
        <v>0</v>
      </c>
      <c r="K73" s="146"/>
    </row>
    <row r="74" spans="2:11" s="8" customFormat="1" ht="19.899999999999999" customHeight="1">
      <c r="B74" s="140"/>
      <c r="C74" s="141"/>
      <c r="D74" s="142" t="s">
        <v>118</v>
      </c>
      <c r="E74" s="143"/>
      <c r="F74" s="143"/>
      <c r="G74" s="143"/>
      <c r="H74" s="143"/>
      <c r="I74" s="144"/>
      <c r="J74" s="145">
        <f>J341</f>
        <v>0</v>
      </c>
      <c r="K74" s="146"/>
    </row>
    <row r="75" spans="2:11" s="7" customFormat="1" ht="24.9" customHeight="1">
      <c r="B75" s="133"/>
      <c r="C75" s="134"/>
      <c r="D75" s="135" t="s">
        <v>119</v>
      </c>
      <c r="E75" s="136"/>
      <c r="F75" s="136"/>
      <c r="G75" s="136"/>
      <c r="H75" s="136"/>
      <c r="I75" s="137"/>
      <c r="J75" s="138">
        <f>J347</f>
        <v>0</v>
      </c>
      <c r="K75" s="139"/>
    </row>
    <row r="76" spans="2:11" s="8" customFormat="1" ht="19.899999999999999" customHeight="1">
      <c r="B76" s="140"/>
      <c r="C76" s="141"/>
      <c r="D76" s="142" t="s">
        <v>120</v>
      </c>
      <c r="E76" s="143"/>
      <c r="F76" s="143"/>
      <c r="G76" s="143"/>
      <c r="H76" s="143"/>
      <c r="I76" s="144"/>
      <c r="J76" s="145">
        <f>J348</f>
        <v>0</v>
      </c>
      <c r="K76" s="146"/>
    </row>
    <row r="77" spans="2:11" s="8" customFormat="1" ht="19.899999999999999" customHeight="1">
      <c r="B77" s="140"/>
      <c r="C77" s="141"/>
      <c r="D77" s="142" t="s">
        <v>121</v>
      </c>
      <c r="E77" s="143"/>
      <c r="F77" s="143"/>
      <c r="G77" s="143"/>
      <c r="H77" s="143"/>
      <c r="I77" s="144"/>
      <c r="J77" s="145">
        <f>J351</f>
        <v>0</v>
      </c>
      <c r="K77" s="146"/>
    </row>
    <row r="78" spans="2:11" s="8" customFormat="1" ht="19.899999999999999" customHeight="1">
      <c r="B78" s="140"/>
      <c r="C78" s="141"/>
      <c r="D78" s="142" t="s">
        <v>122</v>
      </c>
      <c r="E78" s="143"/>
      <c r="F78" s="143"/>
      <c r="G78" s="143"/>
      <c r="H78" s="143"/>
      <c r="I78" s="144"/>
      <c r="J78" s="145">
        <f>J353</f>
        <v>0</v>
      </c>
      <c r="K78" s="146"/>
    </row>
    <row r="79" spans="2:11" s="8" customFormat="1" ht="19.899999999999999" customHeight="1">
      <c r="B79" s="140"/>
      <c r="C79" s="141"/>
      <c r="D79" s="142" t="s">
        <v>123</v>
      </c>
      <c r="E79" s="143"/>
      <c r="F79" s="143"/>
      <c r="G79" s="143"/>
      <c r="H79" s="143"/>
      <c r="I79" s="144"/>
      <c r="J79" s="145">
        <f>J355</f>
        <v>0</v>
      </c>
      <c r="K79" s="146"/>
    </row>
    <row r="80" spans="2:11" s="8" customFormat="1" ht="19.899999999999999" customHeight="1">
      <c r="B80" s="140"/>
      <c r="C80" s="141"/>
      <c r="D80" s="142" t="s">
        <v>124</v>
      </c>
      <c r="E80" s="143"/>
      <c r="F80" s="143"/>
      <c r="G80" s="143"/>
      <c r="H80" s="143"/>
      <c r="I80" s="144"/>
      <c r="J80" s="145">
        <f>J357</f>
        <v>0</v>
      </c>
      <c r="K80" s="146"/>
    </row>
    <row r="81" spans="2:12" s="8" customFormat="1" ht="19.899999999999999" customHeight="1">
      <c r="B81" s="140"/>
      <c r="C81" s="141"/>
      <c r="D81" s="142" t="s">
        <v>125</v>
      </c>
      <c r="E81" s="143"/>
      <c r="F81" s="143"/>
      <c r="G81" s="143"/>
      <c r="H81" s="143"/>
      <c r="I81" s="144"/>
      <c r="J81" s="145">
        <f>J359</f>
        <v>0</v>
      </c>
      <c r="K81" s="146"/>
    </row>
    <row r="82" spans="2:12" s="7" customFormat="1" ht="24.9" customHeight="1">
      <c r="B82" s="133"/>
      <c r="C82" s="134"/>
      <c r="D82" s="135" t="s">
        <v>126</v>
      </c>
      <c r="E82" s="136"/>
      <c r="F82" s="136"/>
      <c r="G82" s="136"/>
      <c r="H82" s="136"/>
      <c r="I82" s="137"/>
      <c r="J82" s="138">
        <f>J361</f>
        <v>0</v>
      </c>
      <c r="K82" s="139"/>
    </row>
    <row r="83" spans="2:12" s="8" customFormat="1" ht="19.899999999999999" customHeight="1">
      <c r="B83" s="140"/>
      <c r="C83" s="141"/>
      <c r="D83" s="142" t="s">
        <v>127</v>
      </c>
      <c r="E83" s="143"/>
      <c r="F83" s="143"/>
      <c r="G83" s="143"/>
      <c r="H83" s="143"/>
      <c r="I83" s="144"/>
      <c r="J83" s="145">
        <f>J362</f>
        <v>0</v>
      </c>
      <c r="K83" s="146"/>
    </row>
    <row r="84" spans="2:12" s="8" customFormat="1" ht="19.899999999999999" customHeight="1">
      <c r="B84" s="140"/>
      <c r="C84" s="141"/>
      <c r="D84" s="142" t="s">
        <v>128</v>
      </c>
      <c r="E84" s="143"/>
      <c r="F84" s="143"/>
      <c r="G84" s="143"/>
      <c r="H84" s="143"/>
      <c r="I84" s="144"/>
      <c r="J84" s="145">
        <f>J364</f>
        <v>0</v>
      </c>
      <c r="K84" s="146"/>
    </row>
    <row r="85" spans="2:12" s="8" customFormat="1" ht="19.899999999999999" customHeight="1">
      <c r="B85" s="140"/>
      <c r="C85" s="141"/>
      <c r="D85" s="142" t="s">
        <v>129</v>
      </c>
      <c r="E85" s="143"/>
      <c r="F85" s="143"/>
      <c r="G85" s="143"/>
      <c r="H85" s="143"/>
      <c r="I85" s="144"/>
      <c r="J85" s="145">
        <f>J369</f>
        <v>0</v>
      </c>
      <c r="K85" s="146"/>
    </row>
    <row r="86" spans="2:12" s="1" customFormat="1" ht="21.75" customHeight="1">
      <c r="B86" s="39"/>
      <c r="C86" s="40"/>
      <c r="D86" s="40"/>
      <c r="E86" s="40"/>
      <c r="F86" s="40"/>
      <c r="G86" s="40"/>
      <c r="H86" s="40"/>
      <c r="I86" s="104"/>
      <c r="J86" s="40"/>
      <c r="K86" s="43"/>
    </row>
    <row r="87" spans="2:12" s="1" customFormat="1" ht="6.9" customHeight="1">
      <c r="B87" s="54"/>
      <c r="C87" s="55"/>
      <c r="D87" s="55"/>
      <c r="E87" s="55"/>
      <c r="F87" s="55"/>
      <c r="G87" s="55"/>
      <c r="H87" s="55"/>
      <c r="I87" s="125"/>
      <c r="J87" s="55"/>
      <c r="K87" s="56"/>
    </row>
    <row r="91" spans="2:12" s="1" customFormat="1" ht="6.9" customHeight="1">
      <c r="B91" s="57"/>
      <c r="C91" s="58"/>
      <c r="D91" s="58"/>
      <c r="E91" s="58"/>
      <c r="F91" s="58"/>
      <c r="G91" s="58"/>
      <c r="H91" s="58"/>
      <c r="I91" s="126"/>
      <c r="J91" s="58"/>
      <c r="K91" s="58"/>
      <c r="L91" s="39"/>
    </row>
    <row r="92" spans="2:12" s="1" customFormat="1" ht="36.950000000000003" customHeight="1">
      <c r="B92" s="39"/>
      <c r="C92" s="59" t="s">
        <v>130</v>
      </c>
      <c r="L92" s="39"/>
    </row>
    <row r="93" spans="2:12" s="1" customFormat="1" ht="6.9" customHeight="1">
      <c r="B93" s="39"/>
      <c r="L93" s="39"/>
    </row>
    <row r="94" spans="2:12" s="1" customFormat="1" ht="14.5" customHeight="1">
      <c r="B94" s="39"/>
      <c r="C94" s="61" t="s">
        <v>19</v>
      </c>
      <c r="L94" s="39"/>
    </row>
    <row r="95" spans="2:12" s="1" customFormat="1" ht="22.6" customHeight="1">
      <c r="B95" s="39"/>
      <c r="E95" s="341" t="str">
        <f>E7</f>
        <v>Stavební úpravy objektu  D pro umístění MR 1,5T</v>
      </c>
      <c r="F95" s="342"/>
      <c r="G95" s="342"/>
      <c r="H95" s="342"/>
      <c r="L95" s="39"/>
    </row>
    <row r="96" spans="2:12" s="1" customFormat="1" ht="14.5" customHeight="1">
      <c r="B96" s="39"/>
      <c r="C96" s="61" t="s">
        <v>94</v>
      </c>
      <c r="L96" s="39"/>
    </row>
    <row r="97" spans="2:65" s="1" customFormat="1" ht="23.3" customHeight="1">
      <c r="B97" s="39"/>
      <c r="E97" s="339" t="str">
        <f>E9</f>
        <v>ONNACHOD 1 - SO-01-Vlastní objekt</v>
      </c>
      <c r="F97" s="343"/>
      <c r="G97" s="343"/>
      <c r="H97" s="343"/>
      <c r="L97" s="39"/>
    </row>
    <row r="98" spans="2:65" s="1" customFormat="1" ht="6.9" customHeight="1">
      <c r="B98" s="39"/>
      <c r="L98" s="39"/>
    </row>
    <row r="99" spans="2:65" s="1" customFormat="1" ht="18" customHeight="1">
      <c r="B99" s="39"/>
      <c r="C99" s="61" t="s">
        <v>23</v>
      </c>
      <c r="F99" s="147" t="str">
        <f>F12</f>
        <v xml:space="preserve">ON Náchod </v>
      </c>
      <c r="I99" s="148" t="s">
        <v>25</v>
      </c>
      <c r="J99" s="65" t="str">
        <f>IF(J12="","",J12)</f>
        <v>15. 4. 2017</v>
      </c>
      <c r="L99" s="39"/>
    </row>
    <row r="100" spans="2:65" s="1" customFormat="1" ht="6.9" customHeight="1">
      <c r="B100" s="39"/>
      <c r="L100" s="39"/>
    </row>
    <row r="101" spans="2:65" s="1" customFormat="1" ht="11.7">
      <c r="B101" s="39"/>
      <c r="C101" s="61" t="s">
        <v>27</v>
      </c>
      <c r="F101" s="147" t="str">
        <f>E15</f>
        <v xml:space="preserve"> </v>
      </c>
      <c r="I101" s="148" t="s">
        <v>33</v>
      </c>
      <c r="J101" s="147" t="str">
        <f>E21</f>
        <v>JIKA-CZ</v>
      </c>
      <c r="L101" s="39"/>
    </row>
    <row r="102" spans="2:65" s="1" customFormat="1" ht="14.5" customHeight="1">
      <c r="B102" s="39"/>
      <c r="C102" s="61" t="s">
        <v>31</v>
      </c>
      <c r="F102" s="147" t="str">
        <f>IF(E18="","",E18)</f>
        <v/>
      </c>
      <c r="L102" s="39"/>
    </row>
    <row r="103" spans="2:65" s="1" customFormat="1" ht="10.4" customHeight="1">
      <c r="B103" s="39"/>
      <c r="L103" s="39"/>
    </row>
    <row r="104" spans="2:65" s="9" customFormat="1" ht="29.25" customHeight="1">
      <c r="B104" s="149"/>
      <c r="C104" s="150" t="s">
        <v>131</v>
      </c>
      <c r="D104" s="151" t="s">
        <v>56</v>
      </c>
      <c r="E104" s="151" t="s">
        <v>52</v>
      </c>
      <c r="F104" s="151" t="s">
        <v>132</v>
      </c>
      <c r="G104" s="151" t="s">
        <v>133</v>
      </c>
      <c r="H104" s="151" t="s">
        <v>134</v>
      </c>
      <c r="I104" s="152" t="s">
        <v>135</v>
      </c>
      <c r="J104" s="151" t="s">
        <v>98</v>
      </c>
      <c r="K104" s="153" t="s">
        <v>136</v>
      </c>
      <c r="L104" s="149"/>
      <c r="M104" s="71" t="s">
        <v>137</v>
      </c>
      <c r="N104" s="72" t="s">
        <v>41</v>
      </c>
      <c r="O104" s="72" t="s">
        <v>138</v>
      </c>
      <c r="P104" s="72" t="s">
        <v>139</v>
      </c>
      <c r="Q104" s="72" t="s">
        <v>140</v>
      </c>
      <c r="R104" s="72" t="s">
        <v>141</v>
      </c>
      <c r="S104" s="72" t="s">
        <v>142</v>
      </c>
      <c r="T104" s="73" t="s">
        <v>143</v>
      </c>
    </row>
    <row r="105" spans="2:65" s="1" customFormat="1" ht="29.25" customHeight="1">
      <c r="B105" s="39"/>
      <c r="C105" s="75" t="s">
        <v>99</v>
      </c>
      <c r="J105" s="154">
        <f>BK105</f>
        <v>0</v>
      </c>
      <c r="L105" s="39"/>
      <c r="M105" s="74"/>
      <c r="N105" s="66"/>
      <c r="O105" s="66"/>
      <c r="P105" s="155">
        <f>P106+P197+P347+P361</f>
        <v>0</v>
      </c>
      <c r="Q105" s="66"/>
      <c r="R105" s="155">
        <f>R106+R197+R347+R361</f>
        <v>39.293068970000007</v>
      </c>
      <c r="S105" s="66"/>
      <c r="T105" s="156">
        <f>T106+T197+T347+T361</f>
        <v>73.894325729999991</v>
      </c>
      <c r="AT105" s="22" t="s">
        <v>70</v>
      </c>
      <c r="AU105" s="22" t="s">
        <v>100</v>
      </c>
      <c r="BK105" s="157">
        <f>BK106+BK197+BK347+BK361</f>
        <v>0</v>
      </c>
    </row>
    <row r="106" spans="2:65" s="10" customFormat="1" ht="37.4" customHeight="1">
      <c r="B106" s="158"/>
      <c r="D106" s="159" t="s">
        <v>70</v>
      </c>
      <c r="E106" s="160" t="s">
        <v>144</v>
      </c>
      <c r="F106" s="160" t="s">
        <v>145</v>
      </c>
      <c r="I106" s="161"/>
      <c r="J106" s="162">
        <f>BK106</f>
        <v>0</v>
      </c>
      <c r="L106" s="158"/>
      <c r="M106" s="163"/>
      <c r="N106" s="164"/>
      <c r="O106" s="164"/>
      <c r="P106" s="165">
        <f>P107+P132+P142+P189+P195</f>
        <v>0</v>
      </c>
      <c r="Q106" s="164"/>
      <c r="R106" s="165">
        <f>R107+R132+R142+R189+R195</f>
        <v>32.886615160000005</v>
      </c>
      <c r="S106" s="164"/>
      <c r="T106" s="166">
        <f>T107+T132+T142+T189+T195</f>
        <v>73.493419999999986</v>
      </c>
      <c r="AR106" s="159" t="s">
        <v>79</v>
      </c>
      <c r="AT106" s="167" t="s">
        <v>70</v>
      </c>
      <c r="AU106" s="167" t="s">
        <v>71</v>
      </c>
      <c r="AY106" s="159" t="s">
        <v>146</v>
      </c>
      <c r="BK106" s="168">
        <f>BK107+BK132+BK142+BK189+BK195</f>
        <v>0</v>
      </c>
    </row>
    <row r="107" spans="2:65" s="10" customFormat="1" ht="19.899999999999999" customHeight="1">
      <c r="B107" s="158"/>
      <c r="D107" s="169" t="s">
        <v>70</v>
      </c>
      <c r="E107" s="170" t="s">
        <v>147</v>
      </c>
      <c r="F107" s="170" t="s">
        <v>148</v>
      </c>
      <c r="I107" s="161"/>
      <c r="J107" s="171">
        <f>BK107</f>
        <v>0</v>
      </c>
      <c r="L107" s="158"/>
      <c r="M107" s="163"/>
      <c r="N107" s="164"/>
      <c r="O107" s="164"/>
      <c r="P107" s="165">
        <f>SUM(P108:P131)</f>
        <v>0</v>
      </c>
      <c r="Q107" s="164"/>
      <c r="R107" s="165">
        <f>SUM(R108:R131)</f>
        <v>6.2530148200000006</v>
      </c>
      <c r="S107" s="164"/>
      <c r="T107" s="166">
        <f>SUM(T108:T131)</f>
        <v>0</v>
      </c>
      <c r="AR107" s="159" t="s">
        <v>79</v>
      </c>
      <c r="AT107" s="167" t="s">
        <v>70</v>
      </c>
      <c r="AU107" s="167" t="s">
        <v>79</v>
      </c>
      <c r="AY107" s="159" t="s">
        <v>146</v>
      </c>
      <c r="BK107" s="168">
        <f>SUM(BK108:BK131)</f>
        <v>0</v>
      </c>
    </row>
    <row r="108" spans="2:65" s="1" customFormat="1" ht="22.6" customHeight="1">
      <c r="B108" s="172"/>
      <c r="C108" s="173" t="s">
        <v>149</v>
      </c>
      <c r="D108" s="173" t="s">
        <v>150</v>
      </c>
      <c r="E108" s="174" t="s">
        <v>151</v>
      </c>
      <c r="F108" s="175" t="s">
        <v>152</v>
      </c>
      <c r="G108" s="176" t="s">
        <v>153</v>
      </c>
      <c r="H108" s="177">
        <v>0.27500000000000002</v>
      </c>
      <c r="I108" s="178"/>
      <c r="J108" s="179">
        <f>ROUND(I108*H108,2)</f>
        <v>0</v>
      </c>
      <c r="K108" s="175" t="s">
        <v>154</v>
      </c>
      <c r="L108" s="39"/>
      <c r="M108" s="180" t="s">
        <v>5</v>
      </c>
      <c r="N108" s="181" t="s">
        <v>42</v>
      </c>
      <c r="O108" s="40"/>
      <c r="P108" s="182">
        <f>O108*H108</f>
        <v>0</v>
      </c>
      <c r="Q108" s="182">
        <v>1.07965</v>
      </c>
      <c r="R108" s="182">
        <f>Q108*H108</f>
        <v>0.29690375000000002</v>
      </c>
      <c r="S108" s="182">
        <v>0</v>
      </c>
      <c r="T108" s="183">
        <f>S108*H108</f>
        <v>0</v>
      </c>
      <c r="AR108" s="22" t="s">
        <v>155</v>
      </c>
      <c r="AT108" s="22" t="s">
        <v>150</v>
      </c>
      <c r="AU108" s="22" t="s">
        <v>81</v>
      </c>
      <c r="AY108" s="22" t="s">
        <v>146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22" t="s">
        <v>79</v>
      </c>
      <c r="BK108" s="184">
        <f>ROUND(I108*H108,2)</f>
        <v>0</v>
      </c>
      <c r="BL108" s="22" t="s">
        <v>155</v>
      </c>
      <c r="BM108" s="22" t="s">
        <v>156</v>
      </c>
    </row>
    <row r="109" spans="2:65" s="11" customFormat="1">
      <c r="B109" s="185"/>
      <c r="D109" s="186" t="s">
        <v>157</v>
      </c>
      <c r="E109" s="187" t="s">
        <v>5</v>
      </c>
      <c r="F109" s="188" t="s">
        <v>158</v>
      </c>
      <c r="H109" s="189">
        <v>0.27500000000000002</v>
      </c>
      <c r="I109" s="190"/>
      <c r="L109" s="185"/>
      <c r="M109" s="191"/>
      <c r="N109" s="192"/>
      <c r="O109" s="192"/>
      <c r="P109" s="192"/>
      <c r="Q109" s="192"/>
      <c r="R109" s="192"/>
      <c r="S109" s="192"/>
      <c r="T109" s="193"/>
      <c r="AT109" s="194" t="s">
        <v>157</v>
      </c>
      <c r="AU109" s="194" t="s">
        <v>81</v>
      </c>
      <c r="AV109" s="11" t="s">
        <v>81</v>
      </c>
      <c r="AW109" s="11" t="s">
        <v>35</v>
      </c>
      <c r="AX109" s="11" t="s">
        <v>79</v>
      </c>
      <c r="AY109" s="194" t="s">
        <v>146</v>
      </c>
    </row>
    <row r="110" spans="2:65" s="1" customFormat="1" ht="31.6" customHeight="1">
      <c r="B110" s="172"/>
      <c r="C110" s="173" t="s">
        <v>79</v>
      </c>
      <c r="D110" s="173" t="s">
        <v>150</v>
      </c>
      <c r="E110" s="174" t="s">
        <v>159</v>
      </c>
      <c r="F110" s="303" t="s">
        <v>1093</v>
      </c>
      <c r="G110" s="176" t="s">
        <v>153</v>
      </c>
      <c r="H110" s="177">
        <v>0.81</v>
      </c>
      <c r="I110" s="178"/>
      <c r="J110" s="179">
        <f>ROUND(I110*H110,2)</f>
        <v>0</v>
      </c>
      <c r="K110" s="175" t="s">
        <v>154</v>
      </c>
      <c r="L110" s="39"/>
      <c r="M110" s="180" t="s">
        <v>5</v>
      </c>
      <c r="N110" s="181" t="s">
        <v>42</v>
      </c>
      <c r="O110" s="40"/>
      <c r="P110" s="182">
        <f>O110*H110</f>
        <v>0</v>
      </c>
      <c r="Q110" s="182">
        <v>0.56425000000000003</v>
      </c>
      <c r="R110" s="182">
        <f>Q110*H110</f>
        <v>0.45704250000000007</v>
      </c>
      <c r="S110" s="182">
        <v>0</v>
      </c>
      <c r="T110" s="183">
        <f>S110*H110</f>
        <v>0</v>
      </c>
      <c r="AR110" s="22" t="s">
        <v>155</v>
      </c>
      <c r="AT110" s="22" t="s">
        <v>150</v>
      </c>
      <c r="AU110" s="22" t="s">
        <v>81</v>
      </c>
      <c r="AY110" s="22" t="s">
        <v>146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22" t="s">
        <v>79</v>
      </c>
      <c r="BK110" s="184">
        <f>ROUND(I110*H110,2)</f>
        <v>0</v>
      </c>
      <c r="BL110" s="22" t="s">
        <v>155</v>
      </c>
      <c r="BM110" s="22" t="s">
        <v>160</v>
      </c>
    </row>
    <row r="111" spans="2:65" s="11" customFormat="1">
      <c r="B111" s="185"/>
      <c r="D111" s="186" t="s">
        <v>157</v>
      </c>
      <c r="E111" s="187" t="s">
        <v>5</v>
      </c>
      <c r="F111" s="188" t="s">
        <v>161</v>
      </c>
      <c r="H111" s="189">
        <v>0.81</v>
      </c>
      <c r="I111" s="190"/>
      <c r="L111" s="185"/>
      <c r="M111" s="191"/>
      <c r="N111" s="192"/>
      <c r="O111" s="192"/>
      <c r="P111" s="192"/>
      <c r="Q111" s="192"/>
      <c r="R111" s="192"/>
      <c r="S111" s="192"/>
      <c r="T111" s="193"/>
      <c r="AT111" s="194" t="s">
        <v>157</v>
      </c>
      <c r="AU111" s="194" t="s">
        <v>81</v>
      </c>
      <c r="AV111" s="11" t="s">
        <v>81</v>
      </c>
      <c r="AW111" s="11" t="s">
        <v>35</v>
      </c>
      <c r="AX111" s="11" t="s">
        <v>79</v>
      </c>
      <c r="AY111" s="194" t="s">
        <v>146</v>
      </c>
    </row>
    <row r="112" spans="2:65" s="1" customFormat="1" ht="31.6" customHeight="1">
      <c r="B112" s="172"/>
      <c r="C112" s="173" t="s">
        <v>81</v>
      </c>
      <c r="D112" s="173" t="s">
        <v>150</v>
      </c>
      <c r="E112" s="174" t="s">
        <v>162</v>
      </c>
      <c r="F112" s="303" t="s">
        <v>1094</v>
      </c>
      <c r="G112" s="176" t="s">
        <v>153</v>
      </c>
      <c r="H112" s="177">
        <v>3.38</v>
      </c>
      <c r="I112" s="178"/>
      <c r="J112" s="179">
        <f>ROUND(I112*H112,2)</f>
        <v>0</v>
      </c>
      <c r="K112" s="175" t="s">
        <v>154</v>
      </c>
      <c r="L112" s="39"/>
      <c r="M112" s="180" t="s">
        <v>5</v>
      </c>
      <c r="N112" s="181" t="s">
        <v>42</v>
      </c>
      <c r="O112" s="40"/>
      <c r="P112" s="182">
        <f>O112*H112</f>
        <v>0</v>
      </c>
      <c r="Q112" s="182">
        <v>0.46046999999999999</v>
      </c>
      <c r="R112" s="182">
        <f>Q112*H112</f>
        <v>1.5563886</v>
      </c>
      <c r="S112" s="182">
        <v>0</v>
      </c>
      <c r="T112" s="183">
        <f>S112*H112</f>
        <v>0</v>
      </c>
      <c r="AR112" s="22" t="s">
        <v>155</v>
      </c>
      <c r="AT112" s="22" t="s">
        <v>150</v>
      </c>
      <c r="AU112" s="22" t="s">
        <v>81</v>
      </c>
      <c r="AY112" s="22" t="s">
        <v>146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22" t="s">
        <v>79</v>
      </c>
      <c r="BK112" s="184">
        <f>ROUND(I112*H112,2)</f>
        <v>0</v>
      </c>
      <c r="BL112" s="22" t="s">
        <v>155</v>
      </c>
      <c r="BM112" s="22" t="s">
        <v>163</v>
      </c>
    </row>
    <row r="113" spans="2:65" s="11" customFormat="1">
      <c r="B113" s="185"/>
      <c r="D113" s="186" t="s">
        <v>157</v>
      </c>
      <c r="E113" s="187" t="s">
        <v>5</v>
      </c>
      <c r="F113" s="188" t="s">
        <v>164</v>
      </c>
      <c r="H113" s="189">
        <v>3.38</v>
      </c>
      <c r="I113" s="190"/>
      <c r="L113" s="185"/>
      <c r="M113" s="191"/>
      <c r="N113" s="192"/>
      <c r="O113" s="192"/>
      <c r="P113" s="192"/>
      <c r="Q113" s="192"/>
      <c r="R113" s="192"/>
      <c r="S113" s="192"/>
      <c r="T113" s="193"/>
      <c r="AT113" s="194" t="s">
        <v>157</v>
      </c>
      <c r="AU113" s="194" t="s">
        <v>81</v>
      </c>
      <c r="AV113" s="11" t="s">
        <v>81</v>
      </c>
      <c r="AW113" s="11" t="s">
        <v>35</v>
      </c>
      <c r="AX113" s="11" t="s">
        <v>79</v>
      </c>
      <c r="AY113" s="194" t="s">
        <v>146</v>
      </c>
    </row>
    <row r="114" spans="2:65" s="1" customFormat="1" ht="22.6" customHeight="1">
      <c r="B114" s="172"/>
      <c r="C114" s="173" t="s">
        <v>147</v>
      </c>
      <c r="D114" s="173" t="s">
        <v>150</v>
      </c>
      <c r="E114" s="174" t="s">
        <v>165</v>
      </c>
      <c r="F114" s="175" t="s">
        <v>166</v>
      </c>
      <c r="G114" s="176" t="s">
        <v>167</v>
      </c>
      <c r="H114" s="177">
        <v>6</v>
      </c>
      <c r="I114" s="178"/>
      <c r="J114" s="179">
        <f>ROUND(I114*H114,2)</f>
        <v>0</v>
      </c>
      <c r="K114" s="175" t="s">
        <v>154</v>
      </c>
      <c r="L114" s="39"/>
      <c r="M114" s="180" t="s">
        <v>5</v>
      </c>
      <c r="N114" s="181" t="s">
        <v>42</v>
      </c>
      <c r="O114" s="40"/>
      <c r="P114" s="182">
        <f>O114*H114</f>
        <v>0</v>
      </c>
      <c r="Q114" s="182">
        <v>6.8799999999999998E-3</v>
      </c>
      <c r="R114" s="182">
        <f>Q114*H114</f>
        <v>4.1279999999999997E-2</v>
      </c>
      <c r="S114" s="182">
        <v>0</v>
      </c>
      <c r="T114" s="183">
        <f>S114*H114</f>
        <v>0</v>
      </c>
      <c r="AR114" s="22" t="s">
        <v>155</v>
      </c>
      <c r="AT114" s="22" t="s">
        <v>150</v>
      </c>
      <c r="AU114" s="22" t="s">
        <v>81</v>
      </c>
      <c r="AY114" s="22" t="s">
        <v>146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22" t="s">
        <v>79</v>
      </c>
      <c r="BK114" s="184">
        <f>ROUND(I114*H114,2)</f>
        <v>0</v>
      </c>
      <c r="BL114" s="22" t="s">
        <v>155</v>
      </c>
      <c r="BM114" s="22" t="s">
        <v>168</v>
      </c>
    </row>
    <row r="115" spans="2:65" s="1" customFormat="1" ht="22.6" customHeight="1">
      <c r="B115" s="172"/>
      <c r="C115" s="195" t="s">
        <v>155</v>
      </c>
      <c r="D115" s="195" t="s">
        <v>169</v>
      </c>
      <c r="E115" s="196" t="s">
        <v>170</v>
      </c>
      <c r="F115" s="197" t="s">
        <v>171</v>
      </c>
      <c r="G115" s="198" t="s">
        <v>167</v>
      </c>
      <c r="H115" s="199">
        <v>6.06</v>
      </c>
      <c r="I115" s="200"/>
      <c r="J115" s="201">
        <f>ROUND(I115*H115,2)</f>
        <v>0</v>
      </c>
      <c r="K115" s="197" t="s">
        <v>154</v>
      </c>
      <c r="L115" s="202"/>
      <c r="M115" s="203" t="s">
        <v>5</v>
      </c>
      <c r="N115" s="204" t="s">
        <v>42</v>
      </c>
      <c r="O115" s="40"/>
      <c r="P115" s="182">
        <f>O115*H115</f>
        <v>0</v>
      </c>
      <c r="Q115" s="182">
        <v>5.8000000000000003E-2</v>
      </c>
      <c r="R115" s="182">
        <f>Q115*H115</f>
        <v>0.35148000000000001</v>
      </c>
      <c r="S115" s="182">
        <v>0</v>
      </c>
      <c r="T115" s="183">
        <f>S115*H115</f>
        <v>0</v>
      </c>
      <c r="AR115" s="22" t="s">
        <v>172</v>
      </c>
      <c r="AT115" s="22" t="s">
        <v>169</v>
      </c>
      <c r="AU115" s="22" t="s">
        <v>81</v>
      </c>
      <c r="AY115" s="22" t="s">
        <v>146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22" t="s">
        <v>79</v>
      </c>
      <c r="BK115" s="184">
        <f>ROUND(I115*H115,2)</f>
        <v>0</v>
      </c>
      <c r="BL115" s="22" t="s">
        <v>155</v>
      </c>
      <c r="BM115" s="22" t="s">
        <v>173</v>
      </c>
    </row>
    <row r="116" spans="2:65" s="11" customFormat="1">
      <c r="B116" s="185"/>
      <c r="D116" s="186" t="s">
        <v>157</v>
      </c>
      <c r="F116" s="188" t="s">
        <v>174</v>
      </c>
      <c r="H116" s="189">
        <v>6.06</v>
      </c>
      <c r="I116" s="190"/>
      <c r="L116" s="185"/>
      <c r="M116" s="191"/>
      <c r="N116" s="192"/>
      <c r="O116" s="192"/>
      <c r="P116" s="192"/>
      <c r="Q116" s="192"/>
      <c r="R116" s="192"/>
      <c r="S116" s="192"/>
      <c r="T116" s="193"/>
      <c r="AT116" s="194" t="s">
        <v>157</v>
      </c>
      <c r="AU116" s="194" t="s">
        <v>81</v>
      </c>
      <c r="AV116" s="11" t="s">
        <v>81</v>
      </c>
      <c r="AW116" s="11" t="s">
        <v>6</v>
      </c>
      <c r="AX116" s="11" t="s">
        <v>79</v>
      </c>
      <c r="AY116" s="194" t="s">
        <v>146</v>
      </c>
    </row>
    <row r="117" spans="2:65" s="1" customFormat="1" ht="22.6" customHeight="1">
      <c r="B117" s="172"/>
      <c r="C117" s="173" t="s">
        <v>175</v>
      </c>
      <c r="D117" s="173" t="s">
        <v>150</v>
      </c>
      <c r="E117" s="174" t="s">
        <v>176</v>
      </c>
      <c r="F117" s="175" t="s">
        <v>177</v>
      </c>
      <c r="G117" s="176" t="s">
        <v>167</v>
      </c>
      <c r="H117" s="177">
        <v>3</v>
      </c>
      <c r="I117" s="178"/>
      <c r="J117" s="179">
        <f>ROUND(I117*H117,2)</f>
        <v>0</v>
      </c>
      <c r="K117" s="175" t="s">
        <v>154</v>
      </c>
      <c r="L117" s="39"/>
      <c r="M117" s="180" t="s">
        <v>5</v>
      </c>
      <c r="N117" s="181" t="s">
        <v>42</v>
      </c>
      <c r="O117" s="40"/>
      <c r="P117" s="182">
        <f>O117*H117</f>
        <v>0</v>
      </c>
      <c r="Q117" s="182">
        <v>9.1800000000000007E-3</v>
      </c>
      <c r="R117" s="182">
        <f>Q117*H117</f>
        <v>2.7540000000000002E-2</v>
      </c>
      <c r="S117" s="182">
        <v>0</v>
      </c>
      <c r="T117" s="183">
        <f>S117*H117</f>
        <v>0</v>
      </c>
      <c r="AR117" s="22" t="s">
        <v>155</v>
      </c>
      <c r="AT117" s="22" t="s">
        <v>150</v>
      </c>
      <c r="AU117" s="22" t="s">
        <v>81</v>
      </c>
      <c r="AY117" s="22" t="s">
        <v>146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22" t="s">
        <v>79</v>
      </c>
      <c r="BK117" s="184">
        <f>ROUND(I117*H117,2)</f>
        <v>0</v>
      </c>
      <c r="BL117" s="22" t="s">
        <v>155</v>
      </c>
      <c r="BM117" s="22" t="s">
        <v>178</v>
      </c>
    </row>
    <row r="118" spans="2:65" s="1" customFormat="1" ht="22.6" customHeight="1">
      <c r="B118" s="172"/>
      <c r="C118" s="195" t="s">
        <v>179</v>
      </c>
      <c r="D118" s="195" t="s">
        <v>169</v>
      </c>
      <c r="E118" s="196" t="s">
        <v>180</v>
      </c>
      <c r="F118" s="197" t="s">
        <v>181</v>
      </c>
      <c r="G118" s="198" t="s">
        <v>167</v>
      </c>
      <c r="H118" s="199">
        <v>3.03</v>
      </c>
      <c r="I118" s="200"/>
      <c r="J118" s="201">
        <f>ROUND(I118*H118,2)</f>
        <v>0</v>
      </c>
      <c r="K118" s="197" t="s">
        <v>154</v>
      </c>
      <c r="L118" s="202"/>
      <c r="M118" s="203" t="s">
        <v>5</v>
      </c>
      <c r="N118" s="204" t="s">
        <v>42</v>
      </c>
      <c r="O118" s="40"/>
      <c r="P118" s="182">
        <f>O118*H118</f>
        <v>0</v>
      </c>
      <c r="Q118" s="182">
        <v>9.4E-2</v>
      </c>
      <c r="R118" s="182">
        <f>Q118*H118</f>
        <v>0.28481999999999996</v>
      </c>
      <c r="S118" s="182">
        <v>0</v>
      </c>
      <c r="T118" s="183">
        <f>S118*H118</f>
        <v>0</v>
      </c>
      <c r="AR118" s="22" t="s">
        <v>172</v>
      </c>
      <c r="AT118" s="22" t="s">
        <v>169</v>
      </c>
      <c r="AU118" s="22" t="s">
        <v>81</v>
      </c>
      <c r="AY118" s="22" t="s">
        <v>146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22" t="s">
        <v>79</v>
      </c>
      <c r="BK118" s="184">
        <f>ROUND(I118*H118,2)</f>
        <v>0</v>
      </c>
      <c r="BL118" s="22" t="s">
        <v>155</v>
      </c>
      <c r="BM118" s="22" t="s">
        <v>182</v>
      </c>
    </row>
    <row r="119" spans="2:65" s="11" customFormat="1">
      <c r="B119" s="185"/>
      <c r="D119" s="186" t="s">
        <v>157</v>
      </c>
      <c r="F119" s="188" t="s">
        <v>183</v>
      </c>
      <c r="H119" s="189">
        <v>3.03</v>
      </c>
      <c r="I119" s="190"/>
      <c r="L119" s="185"/>
      <c r="M119" s="191"/>
      <c r="N119" s="192"/>
      <c r="O119" s="192"/>
      <c r="P119" s="192"/>
      <c r="Q119" s="192"/>
      <c r="R119" s="192"/>
      <c r="S119" s="192"/>
      <c r="T119" s="193"/>
      <c r="AT119" s="194" t="s">
        <v>157</v>
      </c>
      <c r="AU119" s="194" t="s">
        <v>81</v>
      </c>
      <c r="AV119" s="11" t="s">
        <v>81</v>
      </c>
      <c r="AW119" s="11" t="s">
        <v>6</v>
      </c>
      <c r="AX119" s="11" t="s">
        <v>79</v>
      </c>
      <c r="AY119" s="194" t="s">
        <v>146</v>
      </c>
    </row>
    <row r="120" spans="2:65" s="1" customFormat="1" ht="22.6" customHeight="1">
      <c r="B120" s="172"/>
      <c r="C120" s="173" t="s">
        <v>184</v>
      </c>
      <c r="D120" s="173" t="s">
        <v>150</v>
      </c>
      <c r="E120" s="174" t="s">
        <v>185</v>
      </c>
      <c r="F120" s="175" t="s">
        <v>186</v>
      </c>
      <c r="G120" s="176" t="s">
        <v>153</v>
      </c>
      <c r="H120" s="177">
        <v>0.52800000000000002</v>
      </c>
      <c r="I120" s="178"/>
      <c r="J120" s="179">
        <f>ROUND(I120*H120,2)</f>
        <v>0</v>
      </c>
      <c r="K120" s="175" t="s">
        <v>154</v>
      </c>
      <c r="L120" s="39"/>
      <c r="M120" s="180" t="s">
        <v>5</v>
      </c>
      <c r="N120" s="181" t="s">
        <v>42</v>
      </c>
      <c r="O120" s="40"/>
      <c r="P120" s="182">
        <f>O120*H120</f>
        <v>0</v>
      </c>
      <c r="Q120" s="182">
        <v>1.94302</v>
      </c>
      <c r="R120" s="182">
        <f>Q120*H120</f>
        <v>1.0259145600000001</v>
      </c>
      <c r="S120" s="182">
        <v>0</v>
      </c>
      <c r="T120" s="183">
        <f>S120*H120</f>
        <v>0</v>
      </c>
      <c r="AR120" s="22" t="s">
        <v>155</v>
      </c>
      <c r="AT120" s="22" t="s">
        <v>150</v>
      </c>
      <c r="AU120" s="22" t="s">
        <v>81</v>
      </c>
      <c r="AY120" s="22" t="s">
        <v>146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22" t="s">
        <v>79</v>
      </c>
      <c r="BK120" s="184">
        <f>ROUND(I120*H120,2)</f>
        <v>0</v>
      </c>
      <c r="BL120" s="22" t="s">
        <v>155</v>
      </c>
      <c r="BM120" s="22" t="s">
        <v>187</v>
      </c>
    </row>
    <row r="121" spans="2:65" s="11" customFormat="1">
      <c r="B121" s="185"/>
      <c r="D121" s="186" t="s">
        <v>157</v>
      </c>
      <c r="E121" s="187" t="s">
        <v>5</v>
      </c>
      <c r="F121" s="188" t="s">
        <v>188</v>
      </c>
      <c r="H121" s="189">
        <v>0.52800000000000002</v>
      </c>
      <c r="I121" s="190"/>
      <c r="L121" s="185"/>
      <c r="M121" s="191"/>
      <c r="N121" s="192"/>
      <c r="O121" s="192"/>
      <c r="P121" s="192"/>
      <c r="Q121" s="192"/>
      <c r="R121" s="192"/>
      <c r="S121" s="192"/>
      <c r="T121" s="193"/>
      <c r="AT121" s="194" t="s">
        <v>157</v>
      </c>
      <c r="AU121" s="194" t="s">
        <v>81</v>
      </c>
      <c r="AV121" s="11" t="s">
        <v>81</v>
      </c>
      <c r="AW121" s="11" t="s">
        <v>35</v>
      </c>
      <c r="AX121" s="11" t="s">
        <v>79</v>
      </c>
      <c r="AY121" s="194" t="s">
        <v>146</v>
      </c>
    </row>
    <row r="122" spans="2:65" s="1" customFormat="1" ht="22.6" customHeight="1">
      <c r="B122" s="172"/>
      <c r="C122" s="173" t="s">
        <v>172</v>
      </c>
      <c r="D122" s="173" t="s">
        <v>150</v>
      </c>
      <c r="E122" s="174" t="s">
        <v>189</v>
      </c>
      <c r="F122" s="175" t="s">
        <v>190</v>
      </c>
      <c r="G122" s="176" t="s">
        <v>191</v>
      </c>
      <c r="H122" s="177">
        <v>0.13</v>
      </c>
      <c r="I122" s="178"/>
      <c r="J122" s="179">
        <f>ROUND(I122*H122,2)</f>
        <v>0</v>
      </c>
      <c r="K122" s="175" t="s">
        <v>154</v>
      </c>
      <c r="L122" s="39"/>
      <c r="M122" s="180" t="s">
        <v>5</v>
      </c>
      <c r="N122" s="181" t="s">
        <v>42</v>
      </c>
      <c r="O122" s="40"/>
      <c r="P122" s="182">
        <f>O122*H122</f>
        <v>0</v>
      </c>
      <c r="Q122" s="182">
        <v>1.0900000000000001</v>
      </c>
      <c r="R122" s="182">
        <f>Q122*H122</f>
        <v>0.14170000000000002</v>
      </c>
      <c r="S122" s="182">
        <v>0</v>
      </c>
      <c r="T122" s="183">
        <f>S122*H122</f>
        <v>0</v>
      </c>
      <c r="AR122" s="22" t="s">
        <v>155</v>
      </c>
      <c r="AT122" s="22" t="s">
        <v>150</v>
      </c>
      <c r="AU122" s="22" t="s">
        <v>81</v>
      </c>
      <c r="AY122" s="22" t="s">
        <v>146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22" t="s">
        <v>79</v>
      </c>
      <c r="BK122" s="184">
        <f>ROUND(I122*H122,2)</f>
        <v>0</v>
      </c>
      <c r="BL122" s="22" t="s">
        <v>155</v>
      </c>
      <c r="BM122" s="22" t="s">
        <v>192</v>
      </c>
    </row>
    <row r="123" spans="2:65" s="11" customFormat="1">
      <c r="B123" s="185"/>
      <c r="D123" s="186" t="s">
        <v>157</v>
      </c>
      <c r="E123" s="187" t="s">
        <v>5</v>
      </c>
      <c r="F123" s="188" t="s">
        <v>193</v>
      </c>
      <c r="H123" s="189">
        <v>0.13</v>
      </c>
      <c r="I123" s="190"/>
      <c r="L123" s="185"/>
      <c r="M123" s="191"/>
      <c r="N123" s="192"/>
      <c r="O123" s="192"/>
      <c r="P123" s="192"/>
      <c r="Q123" s="192"/>
      <c r="R123" s="192"/>
      <c r="S123" s="192"/>
      <c r="T123" s="193"/>
      <c r="AT123" s="194" t="s">
        <v>157</v>
      </c>
      <c r="AU123" s="194" t="s">
        <v>81</v>
      </c>
      <c r="AV123" s="11" t="s">
        <v>81</v>
      </c>
      <c r="AW123" s="11" t="s">
        <v>35</v>
      </c>
      <c r="AX123" s="11" t="s">
        <v>79</v>
      </c>
      <c r="AY123" s="194" t="s">
        <v>146</v>
      </c>
    </row>
    <row r="124" spans="2:65" s="1" customFormat="1" ht="22.6" customHeight="1">
      <c r="B124" s="172"/>
      <c r="C124" s="173" t="s">
        <v>194</v>
      </c>
      <c r="D124" s="173" t="s">
        <v>150</v>
      </c>
      <c r="E124" s="174" t="s">
        <v>195</v>
      </c>
      <c r="F124" s="175" t="s">
        <v>196</v>
      </c>
      <c r="G124" s="176" t="s">
        <v>191</v>
      </c>
      <c r="H124" s="177">
        <v>0.32800000000000001</v>
      </c>
      <c r="I124" s="178"/>
      <c r="J124" s="179">
        <f>ROUND(I124*H124,2)</f>
        <v>0</v>
      </c>
      <c r="K124" s="175" t="s">
        <v>154</v>
      </c>
      <c r="L124" s="39"/>
      <c r="M124" s="180" t="s">
        <v>5</v>
      </c>
      <c r="N124" s="181" t="s">
        <v>42</v>
      </c>
      <c r="O124" s="40"/>
      <c r="P124" s="182">
        <f>O124*H124</f>
        <v>0</v>
      </c>
      <c r="Q124" s="182">
        <v>1.0900000000000001</v>
      </c>
      <c r="R124" s="182">
        <f>Q124*H124</f>
        <v>0.35752000000000006</v>
      </c>
      <c r="S124" s="182">
        <v>0</v>
      </c>
      <c r="T124" s="183">
        <f>S124*H124</f>
        <v>0</v>
      </c>
      <c r="AR124" s="22" t="s">
        <v>155</v>
      </c>
      <c r="AT124" s="22" t="s">
        <v>150</v>
      </c>
      <c r="AU124" s="22" t="s">
        <v>81</v>
      </c>
      <c r="AY124" s="22" t="s">
        <v>146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22" t="s">
        <v>79</v>
      </c>
      <c r="BK124" s="184">
        <f>ROUND(I124*H124,2)</f>
        <v>0</v>
      </c>
      <c r="BL124" s="22" t="s">
        <v>155</v>
      </c>
      <c r="BM124" s="22" t="s">
        <v>197</v>
      </c>
    </row>
    <row r="125" spans="2:65" s="11" customFormat="1">
      <c r="B125" s="185"/>
      <c r="D125" s="186" t="s">
        <v>157</v>
      </c>
      <c r="E125" s="187" t="s">
        <v>5</v>
      </c>
      <c r="F125" s="188" t="s">
        <v>198</v>
      </c>
      <c r="H125" s="189">
        <v>0.32800000000000001</v>
      </c>
      <c r="I125" s="190"/>
      <c r="L125" s="185"/>
      <c r="M125" s="191"/>
      <c r="N125" s="192"/>
      <c r="O125" s="192"/>
      <c r="P125" s="192"/>
      <c r="Q125" s="192"/>
      <c r="R125" s="192"/>
      <c r="S125" s="192"/>
      <c r="T125" s="193"/>
      <c r="AT125" s="194" t="s">
        <v>157</v>
      </c>
      <c r="AU125" s="194" t="s">
        <v>81</v>
      </c>
      <c r="AV125" s="11" t="s">
        <v>81</v>
      </c>
      <c r="AW125" s="11" t="s">
        <v>35</v>
      </c>
      <c r="AX125" s="11" t="s">
        <v>79</v>
      </c>
      <c r="AY125" s="194" t="s">
        <v>146</v>
      </c>
    </row>
    <row r="126" spans="2:65" s="1" customFormat="1" ht="22.6" customHeight="1">
      <c r="B126" s="172"/>
      <c r="C126" s="173" t="s">
        <v>199</v>
      </c>
      <c r="D126" s="173" t="s">
        <v>150</v>
      </c>
      <c r="E126" s="174" t="s">
        <v>200</v>
      </c>
      <c r="F126" s="303" t="s">
        <v>1095</v>
      </c>
      <c r="G126" s="176" t="s">
        <v>201</v>
      </c>
      <c r="H126" s="177">
        <v>6.51</v>
      </c>
      <c r="I126" s="178"/>
      <c r="J126" s="179">
        <f>ROUND(I126*H126,2)</f>
        <v>0</v>
      </c>
      <c r="K126" s="175" t="s">
        <v>154</v>
      </c>
      <c r="L126" s="39"/>
      <c r="M126" s="180" t="s">
        <v>5</v>
      </c>
      <c r="N126" s="181" t="s">
        <v>42</v>
      </c>
      <c r="O126" s="40"/>
      <c r="P126" s="182">
        <f>O126*H126</f>
        <v>0</v>
      </c>
      <c r="Q126" s="182">
        <v>0.1434</v>
      </c>
      <c r="R126" s="182">
        <f>Q126*H126</f>
        <v>0.93353399999999997</v>
      </c>
      <c r="S126" s="182">
        <v>0</v>
      </c>
      <c r="T126" s="183">
        <f>S126*H126</f>
        <v>0</v>
      </c>
      <c r="AR126" s="22" t="s">
        <v>155</v>
      </c>
      <c r="AT126" s="22" t="s">
        <v>150</v>
      </c>
      <c r="AU126" s="22" t="s">
        <v>81</v>
      </c>
      <c r="AY126" s="22" t="s">
        <v>146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22" t="s">
        <v>79</v>
      </c>
      <c r="BK126" s="184">
        <f>ROUND(I126*H126,2)</f>
        <v>0</v>
      </c>
      <c r="BL126" s="22" t="s">
        <v>155</v>
      </c>
      <c r="BM126" s="22" t="s">
        <v>202</v>
      </c>
    </row>
    <row r="127" spans="2:65" s="11" customFormat="1">
      <c r="B127" s="185"/>
      <c r="D127" s="186" t="s">
        <v>157</v>
      </c>
      <c r="E127" s="187" t="s">
        <v>5</v>
      </c>
      <c r="F127" s="188" t="s">
        <v>203</v>
      </c>
      <c r="H127" s="189">
        <v>6.51</v>
      </c>
      <c r="I127" s="190"/>
      <c r="L127" s="185"/>
      <c r="M127" s="191"/>
      <c r="N127" s="192"/>
      <c r="O127" s="192"/>
      <c r="P127" s="192"/>
      <c r="Q127" s="192"/>
      <c r="R127" s="192"/>
      <c r="S127" s="192"/>
      <c r="T127" s="193"/>
      <c r="AT127" s="194" t="s">
        <v>157</v>
      </c>
      <c r="AU127" s="194" t="s">
        <v>81</v>
      </c>
      <c r="AV127" s="11" t="s">
        <v>81</v>
      </c>
      <c r="AW127" s="11" t="s">
        <v>35</v>
      </c>
      <c r="AX127" s="11" t="s">
        <v>79</v>
      </c>
      <c r="AY127" s="194" t="s">
        <v>146</v>
      </c>
    </row>
    <row r="128" spans="2:65" s="1" customFormat="1" ht="22.6" customHeight="1">
      <c r="B128" s="172"/>
      <c r="C128" s="173" t="s">
        <v>204</v>
      </c>
      <c r="D128" s="173" t="s">
        <v>150</v>
      </c>
      <c r="E128" s="174" t="s">
        <v>205</v>
      </c>
      <c r="F128" s="175" t="s">
        <v>206</v>
      </c>
      <c r="G128" s="176" t="s">
        <v>201</v>
      </c>
      <c r="H128" s="177">
        <v>1.575</v>
      </c>
      <c r="I128" s="178"/>
      <c r="J128" s="179">
        <f>ROUND(I128*H128,2)</f>
        <v>0</v>
      </c>
      <c r="K128" s="175" t="s">
        <v>154</v>
      </c>
      <c r="L128" s="39"/>
      <c r="M128" s="180" t="s">
        <v>5</v>
      </c>
      <c r="N128" s="181" t="s">
        <v>42</v>
      </c>
      <c r="O128" s="40"/>
      <c r="P128" s="182">
        <f>O128*H128</f>
        <v>0</v>
      </c>
      <c r="Q128" s="182">
        <v>0.26723000000000002</v>
      </c>
      <c r="R128" s="182">
        <f>Q128*H128</f>
        <v>0.42088725000000005</v>
      </c>
      <c r="S128" s="182">
        <v>0</v>
      </c>
      <c r="T128" s="183">
        <f>S128*H128</f>
        <v>0</v>
      </c>
      <c r="AR128" s="22" t="s">
        <v>155</v>
      </c>
      <c r="AT128" s="22" t="s">
        <v>150</v>
      </c>
      <c r="AU128" s="22" t="s">
        <v>81</v>
      </c>
      <c r="AY128" s="22" t="s">
        <v>146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22" t="s">
        <v>79</v>
      </c>
      <c r="BK128" s="184">
        <f>ROUND(I128*H128,2)</f>
        <v>0</v>
      </c>
      <c r="BL128" s="22" t="s">
        <v>155</v>
      </c>
      <c r="BM128" s="22" t="s">
        <v>207</v>
      </c>
    </row>
    <row r="129" spans="2:65" s="11" customFormat="1">
      <c r="B129" s="185"/>
      <c r="D129" s="186" t="s">
        <v>157</v>
      </c>
      <c r="E129" s="187" t="s">
        <v>5</v>
      </c>
      <c r="F129" s="188" t="s">
        <v>208</v>
      </c>
      <c r="H129" s="189">
        <v>1.575</v>
      </c>
      <c r="I129" s="190"/>
      <c r="L129" s="185"/>
      <c r="M129" s="191"/>
      <c r="N129" s="192"/>
      <c r="O129" s="192"/>
      <c r="P129" s="192"/>
      <c r="Q129" s="192"/>
      <c r="R129" s="192"/>
      <c r="S129" s="192"/>
      <c r="T129" s="193"/>
      <c r="AT129" s="194" t="s">
        <v>157</v>
      </c>
      <c r="AU129" s="194" t="s">
        <v>81</v>
      </c>
      <c r="AV129" s="11" t="s">
        <v>81</v>
      </c>
      <c r="AW129" s="11" t="s">
        <v>35</v>
      </c>
      <c r="AX129" s="11" t="s">
        <v>79</v>
      </c>
      <c r="AY129" s="194" t="s">
        <v>146</v>
      </c>
    </row>
    <row r="130" spans="2:65" s="1" customFormat="1" ht="22.6" customHeight="1">
      <c r="B130" s="172"/>
      <c r="C130" s="173" t="s">
        <v>209</v>
      </c>
      <c r="D130" s="173" t="s">
        <v>150</v>
      </c>
      <c r="E130" s="174" t="s">
        <v>210</v>
      </c>
      <c r="F130" s="175" t="s">
        <v>211</v>
      </c>
      <c r="G130" s="176" t="s">
        <v>201</v>
      </c>
      <c r="H130" s="177">
        <v>0.78800000000000003</v>
      </c>
      <c r="I130" s="178"/>
      <c r="J130" s="179">
        <f>ROUND(I130*H130,2)</f>
        <v>0</v>
      </c>
      <c r="K130" s="175" t="s">
        <v>154</v>
      </c>
      <c r="L130" s="39"/>
      <c r="M130" s="180" t="s">
        <v>5</v>
      </c>
      <c r="N130" s="181" t="s">
        <v>42</v>
      </c>
      <c r="O130" s="40"/>
      <c r="P130" s="182">
        <f>O130*H130</f>
        <v>0</v>
      </c>
      <c r="Q130" s="182">
        <v>0.45432</v>
      </c>
      <c r="R130" s="182">
        <f>Q130*H130</f>
        <v>0.35800416000000002</v>
      </c>
      <c r="S130" s="182">
        <v>0</v>
      </c>
      <c r="T130" s="183">
        <f>S130*H130</f>
        <v>0</v>
      </c>
      <c r="AR130" s="22" t="s">
        <v>155</v>
      </c>
      <c r="AT130" s="22" t="s">
        <v>150</v>
      </c>
      <c r="AU130" s="22" t="s">
        <v>81</v>
      </c>
      <c r="AY130" s="22" t="s">
        <v>146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22" t="s">
        <v>79</v>
      </c>
      <c r="BK130" s="184">
        <f>ROUND(I130*H130,2)</f>
        <v>0</v>
      </c>
      <c r="BL130" s="22" t="s">
        <v>155</v>
      </c>
      <c r="BM130" s="22" t="s">
        <v>212</v>
      </c>
    </row>
    <row r="131" spans="2:65" s="11" customFormat="1">
      <c r="B131" s="185"/>
      <c r="D131" s="205" t="s">
        <v>157</v>
      </c>
      <c r="E131" s="194" t="s">
        <v>5</v>
      </c>
      <c r="F131" s="206" t="s">
        <v>213</v>
      </c>
      <c r="H131" s="207">
        <v>0.78800000000000003</v>
      </c>
      <c r="I131" s="190"/>
      <c r="L131" s="185"/>
      <c r="M131" s="191"/>
      <c r="N131" s="192"/>
      <c r="O131" s="192"/>
      <c r="P131" s="192"/>
      <c r="Q131" s="192"/>
      <c r="R131" s="192"/>
      <c r="S131" s="192"/>
      <c r="T131" s="193"/>
      <c r="AT131" s="194" t="s">
        <v>157</v>
      </c>
      <c r="AU131" s="194" t="s">
        <v>81</v>
      </c>
      <c r="AV131" s="11" t="s">
        <v>81</v>
      </c>
      <c r="AW131" s="11" t="s">
        <v>35</v>
      </c>
      <c r="AX131" s="11" t="s">
        <v>79</v>
      </c>
      <c r="AY131" s="194" t="s">
        <v>146</v>
      </c>
    </row>
    <row r="132" spans="2:65" s="10" customFormat="1" ht="29.8" customHeight="1">
      <c r="B132" s="158"/>
      <c r="D132" s="169" t="s">
        <v>70</v>
      </c>
      <c r="E132" s="170" t="s">
        <v>179</v>
      </c>
      <c r="F132" s="170" t="s">
        <v>214</v>
      </c>
      <c r="I132" s="161"/>
      <c r="J132" s="171">
        <f>BK132</f>
        <v>0</v>
      </c>
      <c r="L132" s="158"/>
      <c r="M132" s="163"/>
      <c r="N132" s="164"/>
      <c r="O132" s="164"/>
      <c r="P132" s="165">
        <f>SUM(P133:P141)</f>
        <v>0</v>
      </c>
      <c r="Q132" s="164"/>
      <c r="R132" s="165">
        <f>SUM(R133:R141)</f>
        <v>26.561556940000003</v>
      </c>
      <c r="S132" s="164"/>
      <c r="T132" s="166">
        <f>SUM(T133:T141)</f>
        <v>0</v>
      </c>
      <c r="AR132" s="159" t="s">
        <v>79</v>
      </c>
      <c r="AT132" s="167" t="s">
        <v>70</v>
      </c>
      <c r="AU132" s="167" t="s">
        <v>79</v>
      </c>
      <c r="AY132" s="159" t="s">
        <v>146</v>
      </c>
      <c r="BK132" s="168">
        <f>SUM(BK133:BK141)</f>
        <v>0</v>
      </c>
    </row>
    <row r="133" spans="2:65" s="1" customFormat="1" ht="22.6" customHeight="1">
      <c r="B133" s="172"/>
      <c r="C133" s="173" t="s">
        <v>215</v>
      </c>
      <c r="D133" s="173" t="s">
        <v>150</v>
      </c>
      <c r="E133" s="174" t="s">
        <v>216</v>
      </c>
      <c r="F133" s="175" t="s">
        <v>217</v>
      </c>
      <c r="G133" s="176" t="s">
        <v>201</v>
      </c>
      <c r="H133" s="177">
        <v>165.5</v>
      </c>
      <c r="I133" s="178"/>
      <c r="J133" s="179">
        <f>ROUND(I133*H133,2)</f>
        <v>0</v>
      </c>
      <c r="K133" s="175" t="s">
        <v>154</v>
      </c>
      <c r="L133" s="39"/>
      <c r="M133" s="180" t="s">
        <v>5</v>
      </c>
      <c r="N133" s="181" t="s">
        <v>42</v>
      </c>
      <c r="O133" s="40"/>
      <c r="P133" s="182">
        <f>O133*H133</f>
        <v>0</v>
      </c>
      <c r="Q133" s="182">
        <v>3.0000000000000001E-3</v>
      </c>
      <c r="R133" s="182">
        <f>Q133*H133</f>
        <v>0.4965</v>
      </c>
      <c r="S133" s="182">
        <v>0</v>
      </c>
      <c r="T133" s="183">
        <f>S133*H133</f>
        <v>0</v>
      </c>
      <c r="AR133" s="22" t="s">
        <v>155</v>
      </c>
      <c r="AT133" s="22" t="s">
        <v>150</v>
      </c>
      <c r="AU133" s="22" t="s">
        <v>81</v>
      </c>
      <c r="AY133" s="22" t="s">
        <v>146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22" t="s">
        <v>79</v>
      </c>
      <c r="BK133" s="184">
        <f>ROUND(I133*H133,2)</f>
        <v>0</v>
      </c>
      <c r="BL133" s="22" t="s">
        <v>155</v>
      </c>
      <c r="BM133" s="22" t="s">
        <v>218</v>
      </c>
    </row>
    <row r="134" spans="2:65" s="1" customFormat="1" ht="22.6" customHeight="1">
      <c r="B134" s="172"/>
      <c r="C134" s="173" t="s">
        <v>219</v>
      </c>
      <c r="D134" s="173" t="s">
        <v>150</v>
      </c>
      <c r="E134" s="174" t="s">
        <v>220</v>
      </c>
      <c r="F134" s="175" t="s">
        <v>221</v>
      </c>
      <c r="G134" s="176" t="s">
        <v>201</v>
      </c>
      <c r="H134" s="177">
        <v>165.5</v>
      </c>
      <c r="I134" s="178"/>
      <c r="J134" s="179">
        <f>ROUND(I134*H134,2)</f>
        <v>0</v>
      </c>
      <c r="K134" s="175" t="s">
        <v>154</v>
      </c>
      <c r="L134" s="39"/>
      <c r="M134" s="180" t="s">
        <v>5</v>
      </c>
      <c r="N134" s="181" t="s">
        <v>42</v>
      </c>
      <c r="O134" s="40"/>
      <c r="P134" s="182">
        <f>O134*H134</f>
        <v>0</v>
      </c>
      <c r="Q134" s="182">
        <v>5.1000000000000004E-3</v>
      </c>
      <c r="R134" s="182">
        <f>Q134*H134</f>
        <v>0.84405000000000008</v>
      </c>
      <c r="S134" s="182">
        <v>0</v>
      </c>
      <c r="T134" s="183">
        <f>S134*H134</f>
        <v>0</v>
      </c>
      <c r="AR134" s="22" t="s">
        <v>155</v>
      </c>
      <c r="AT134" s="22" t="s">
        <v>150</v>
      </c>
      <c r="AU134" s="22" t="s">
        <v>81</v>
      </c>
      <c r="AY134" s="22" t="s">
        <v>146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22" t="s">
        <v>79</v>
      </c>
      <c r="BK134" s="184">
        <f>ROUND(I134*H134,2)</f>
        <v>0</v>
      </c>
      <c r="BL134" s="22" t="s">
        <v>155</v>
      </c>
      <c r="BM134" s="22" t="s">
        <v>222</v>
      </c>
    </row>
    <row r="135" spans="2:65" s="1" customFormat="1" ht="22.6" customHeight="1">
      <c r="B135" s="172"/>
      <c r="C135" s="173" t="s">
        <v>11</v>
      </c>
      <c r="D135" s="173" t="s">
        <v>150</v>
      </c>
      <c r="E135" s="174" t="s">
        <v>223</v>
      </c>
      <c r="F135" s="175" t="s">
        <v>224</v>
      </c>
      <c r="G135" s="176" t="s">
        <v>201</v>
      </c>
      <c r="H135" s="177">
        <v>650.755</v>
      </c>
      <c r="I135" s="178"/>
      <c r="J135" s="179">
        <f>ROUND(I135*H135,2)</f>
        <v>0</v>
      </c>
      <c r="K135" s="175" t="s">
        <v>154</v>
      </c>
      <c r="L135" s="39"/>
      <c r="M135" s="180" t="s">
        <v>5</v>
      </c>
      <c r="N135" s="181" t="s">
        <v>42</v>
      </c>
      <c r="O135" s="40"/>
      <c r="P135" s="182">
        <f>O135*H135</f>
        <v>0</v>
      </c>
      <c r="Q135" s="182">
        <v>3.0000000000000001E-3</v>
      </c>
      <c r="R135" s="182">
        <f>Q135*H135</f>
        <v>1.9522649999999999</v>
      </c>
      <c r="S135" s="182">
        <v>0</v>
      </c>
      <c r="T135" s="183">
        <f>S135*H135</f>
        <v>0</v>
      </c>
      <c r="AR135" s="22" t="s">
        <v>155</v>
      </c>
      <c r="AT135" s="22" t="s">
        <v>150</v>
      </c>
      <c r="AU135" s="22" t="s">
        <v>81</v>
      </c>
      <c r="AY135" s="22" t="s">
        <v>146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22" t="s">
        <v>79</v>
      </c>
      <c r="BK135" s="184">
        <f>ROUND(I135*H135,2)</f>
        <v>0</v>
      </c>
      <c r="BL135" s="22" t="s">
        <v>155</v>
      </c>
      <c r="BM135" s="22" t="s">
        <v>225</v>
      </c>
    </row>
    <row r="136" spans="2:65" s="11" customFormat="1">
      <c r="B136" s="185"/>
      <c r="D136" s="186" t="s">
        <v>157</v>
      </c>
      <c r="E136" s="187" t="s">
        <v>5</v>
      </c>
      <c r="F136" s="188" t="s">
        <v>226</v>
      </c>
      <c r="H136" s="189">
        <v>650.755</v>
      </c>
      <c r="I136" s="190"/>
      <c r="L136" s="185"/>
      <c r="M136" s="191"/>
      <c r="N136" s="192"/>
      <c r="O136" s="192"/>
      <c r="P136" s="192"/>
      <c r="Q136" s="192"/>
      <c r="R136" s="192"/>
      <c r="S136" s="192"/>
      <c r="T136" s="193"/>
      <c r="AT136" s="194" t="s">
        <v>157</v>
      </c>
      <c r="AU136" s="194" t="s">
        <v>81</v>
      </c>
      <c r="AV136" s="11" t="s">
        <v>81</v>
      </c>
      <c r="AW136" s="11" t="s">
        <v>35</v>
      </c>
      <c r="AX136" s="11" t="s">
        <v>79</v>
      </c>
      <c r="AY136" s="194" t="s">
        <v>146</v>
      </c>
    </row>
    <row r="137" spans="2:65" s="1" customFormat="1" ht="22.6" customHeight="1">
      <c r="B137" s="172"/>
      <c r="C137" s="173" t="s">
        <v>227</v>
      </c>
      <c r="D137" s="173" t="s">
        <v>150</v>
      </c>
      <c r="E137" s="174" t="s">
        <v>228</v>
      </c>
      <c r="F137" s="175" t="s">
        <v>229</v>
      </c>
      <c r="G137" s="176" t="s">
        <v>201</v>
      </c>
      <c r="H137" s="177">
        <v>650.755</v>
      </c>
      <c r="I137" s="178"/>
      <c r="J137" s="179">
        <f>ROUND(I137*H137,2)</f>
        <v>0</v>
      </c>
      <c r="K137" s="175" t="s">
        <v>154</v>
      </c>
      <c r="L137" s="39"/>
      <c r="M137" s="180" t="s">
        <v>5</v>
      </c>
      <c r="N137" s="181" t="s">
        <v>42</v>
      </c>
      <c r="O137" s="40"/>
      <c r="P137" s="182">
        <f>O137*H137</f>
        <v>0</v>
      </c>
      <c r="Q137" s="182">
        <v>2.6200000000000001E-2</v>
      </c>
      <c r="R137" s="182">
        <f>Q137*H137</f>
        <v>17.049780999999999</v>
      </c>
      <c r="S137" s="182">
        <v>0</v>
      </c>
      <c r="T137" s="183">
        <f>S137*H137</f>
        <v>0</v>
      </c>
      <c r="AR137" s="22" t="s">
        <v>155</v>
      </c>
      <c r="AT137" s="22" t="s">
        <v>150</v>
      </c>
      <c r="AU137" s="22" t="s">
        <v>81</v>
      </c>
      <c r="AY137" s="22" t="s">
        <v>146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22" t="s">
        <v>79</v>
      </c>
      <c r="BK137" s="184">
        <f>ROUND(I137*H137,2)</f>
        <v>0</v>
      </c>
      <c r="BL137" s="22" t="s">
        <v>155</v>
      </c>
      <c r="BM137" s="22" t="s">
        <v>230</v>
      </c>
    </row>
    <row r="138" spans="2:65" s="1" customFormat="1" ht="22.6" customHeight="1">
      <c r="B138" s="172"/>
      <c r="C138" s="173" t="s">
        <v>231</v>
      </c>
      <c r="D138" s="173" t="s">
        <v>150</v>
      </c>
      <c r="E138" s="174" t="s">
        <v>232</v>
      </c>
      <c r="F138" s="175" t="s">
        <v>233</v>
      </c>
      <c r="G138" s="176" t="s">
        <v>153</v>
      </c>
      <c r="H138" s="177">
        <v>0.29099999999999998</v>
      </c>
      <c r="I138" s="178"/>
      <c r="J138" s="179">
        <f>ROUND(I138*H138,2)</f>
        <v>0</v>
      </c>
      <c r="K138" s="175" t="s">
        <v>154</v>
      </c>
      <c r="L138" s="39"/>
      <c r="M138" s="180" t="s">
        <v>5</v>
      </c>
      <c r="N138" s="181" t="s">
        <v>42</v>
      </c>
      <c r="O138" s="40"/>
      <c r="P138" s="182">
        <f>O138*H138</f>
        <v>0</v>
      </c>
      <c r="Q138" s="182">
        <v>2.2563399999999998</v>
      </c>
      <c r="R138" s="182">
        <f>Q138*H138</f>
        <v>0.65659493999999985</v>
      </c>
      <c r="S138" s="182">
        <v>0</v>
      </c>
      <c r="T138" s="183">
        <f>S138*H138</f>
        <v>0</v>
      </c>
      <c r="AR138" s="22" t="s">
        <v>155</v>
      </c>
      <c r="AT138" s="22" t="s">
        <v>150</v>
      </c>
      <c r="AU138" s="22" t="s">
        <v>81</v>
      </c>
      <c r="AY138" s="22" t="s">
        <v>146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22" t="s">
        <v>79</v>
      </c>
      <c r="BK138" s="184">
        <f>ROUND(I138*H138,2)</f>
        <v>0</v>
      </c>
      <c r="BL138" s="22" t="s">
        <v>155</v>
      </c>
      <c r="BM138" s="22" t="s">
        <v>234</v>
      </c>
    </row>
    <row r="139" spans="2:65" s="11" customFormat="1">
      <c r="B139" s="185"/>
      <c r="D139" s="186" t="s">
        <v>157</v>
      </c>
      <c r="E139" s="187" t="s">
        <v>5</v>
      </c>
      <c r="F139" s="188" t="s">
        <v>235</v>
      </c>
      <c r="H139" s="189">
        <v>0.29099999999999998</v>
      </c>
      <c r="I139" s="190"/>
      <c r="L139" s="185"/>
      <c r="M139" s="191"/>
      <c r="N139" s="192"/>
      <c r="O139" s="192"/>
      <c r="P139" s="192"/>
      <c r="Q139" s="192"/>
      <c r="R139" s="192"/>
      <c r="S139" s="192"/>
      <c r="T139" s="193"/>
      <c r="AT139" s="194" t="s">
        <v>157</v>
      </c>
      <c r="AU139" s="194" t="s">
        <v>81</v>
      </c>
      <c r="AV139" s="11" t="s">
        <v>81</v>
      </c>
      <c r="AW139" s="11" t="s">
        <v>35</v>
      </c>
      <c r="AX139" s="11" t="s">
        <v>79</v>
      </c>
      <c r="AY139" s="194" t="s">
        <v>146</v>
      </c>
    </row>
    <row r="140" spans="2:65" s="1" customFormat="1" ht="22.6" customHeight="1">
      <c r="B140" s="172"/>
      <c r="C140" s="173" t="s">
        <v>236</v>
      </c>
      <c r="D140" s="173" t="s">
        <v>150</v>
      </c>
      <c r="E140" s="174" t="s">
        <v>237</v>
      </c>
      <c r="F140" s="175" t="s">
        <v>238</v>
      </c>
      <c r="G140" s="176" t="s">
        <v>201</v>
      </c>
      <c r="H140" s="177">
        <v>47.42</v>
      </c>
      <c r="I140" s="178"/>
      <c r="J140" s="179">
        <f>ROUND(I140*H140,2)</f>
        <v>0</v>
      </c>
      <c r="K140" s="175" t="s">
        <v>154</v>
      </c>
      <c r="L140" s="39"/>
      <c r="M140" s="180" t="s">
        <v>5</v>
      </c>
      <c r="N140" s="181" t="s">
        <v>42</v>
      </c>
      <c r="O140" s="40"/>
      <c r="P140" s="182">
        <f>O140*H140</f>
        <v>0</v>
      </c>
      <c r="Q140" s="182">
        <v>0.1173</v>
      </c>
      <c r="R140" s="182">
        <f>Q140*H140</f>
        <v>5.5623659999999999</v>
      </c>
      <c r="S140" s="182">
        <v>0</v>
      </c>
      <c r="T140" s="183">
        <f>S140*H140</f>
        <v>0</v>
      </c>
      <c r="AR140" s="22" t="s">
        <v>155</v>
      </c>
      <c r="AT140" s="22" t="s">
        <v>150</v>
      </c>
      <c r="AU140" s="22" t="s">
        <v>81</v>
      </c>
      <c r="AY140" s="22" t="s">
        <v>146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22" t="s">
        <v>79</v>
      </c>
      <c r="BK140" s="184">
        <f>ROUND(I140*H140,2)</f>
        <v>0</v>
      </c>
      <c r="BL140" s="22" t="s">
        <v>155</v>
      </c>
      <c r="BM140" s="22" t="s">
        <v>239</v>
      </c>
    </row>
    <row r="141" spans="2:65" s="11" customFormat="1">
      <c r="B141" s="185"/>
      <c r="D141" s="205" t="s">
        <v>157</v>
      </c>
      <c r="E141" s="194" t="s">
        <v>5</v>
      </c>
      <c r="F141" s="206" t="s">
        <v>240</v>
      </c>
      <c r="H141" s="207">
        <v>47.42</v>
      </c>
      <c r="I141" s="190"/>
      <c r="L141" s="185"/>
      <c r="M141" s="191"/>
      <c r="N141" s="192"/>
      <c r="O141" s="192"/>
      <c r="P141" s="192"/>
      <c r="Q141" s="192"/>
      <c r="R141" s="192"/>
      <c r="S141" s="192"/>
      <c r="T141" s="193"/>
      <c r="AT141" s="194" t="s">
        <v>157</v>
      </c>
      <c r="AU141" s="194" t="s">
        <v>81</v>
      </c>
      <c r="AV141" s="11" t="s">
        <v>81</v>
      </c>
      <c r="AW141" s="11" t="s">
        <v>35</v>
      </c>
      <c r="AX141" s="11" t="s">
        <v>79</v>
      </c>
      <c r="AY141" s="194" t="s">
        <v>146</v>
      </c>
    </row>
    <row r="142" spans="2:65" s="10" customFormat="1" ht="29.8" customHeight="1">
      <c r="B142" s="158"/>
      <c r="D142" s="169" t="s">
        <v>70</v>
      </c>
      <c r="E142" s="170" t="s">
        <v>194</v>
      </c>
      <c r="F142" s="170" t="s">
        <v>241</v>
      </c>
      <c r="I142" s="161"/>
      <c r="J142" s="171">
        <f>BK142</f>
        <v>0</v>
      </c>
      <c r="L142" s="158"/>
      <c r="M142" s="163"/>
      <c r="N142" s="164"/>
      <c r="O142" s="164"/>
      <c r="P142" s="165">
        <f>SUM(P143:P188)</f>
        <v>0</v>
      </c>
      <c r="Q142" s="164"/>
      <c r="R142" s="165">
        <f>SUM(R143:R188)</f>
        <v>7.2043399999999994E-2</v>
      </c>
      <c r="S142" s="164"/>
      <c r="T142" s="166">
        <f>SUM(T143:T188)</f>
        <v>73.493419999999986</v>
      </c>
      <c r="AR142" s="159" t="s">
        <v>79</v>
      </c>
      <c r="AT142" s="167" t="s">
        <v>70</v>
      </c>
      <c r="AU142" s="167" t="s">
        <v>79</v>
      </c>
      <c r="AY142" s="159" t="s">
        <v>146</v>
      </c>
      <c r="BK142" s="168">
        <f>SUM(BK143:BK188)</f>
        <v>0</v>
      </c>
    </row>
    <row r="143" spans="2:65" s="1" customFormat="1" ht="31.6" customHeight="1">
      <c r="B143" s="172"/>
      <c r="C143" s="173" t="s">
        <v>242</v>
      </c>
      <c r="D143" s="173" t="s">
        <v>150</v>
      </c>
      <c r="E143" s="174" t="s">
        <v>243</v>
      </c>
      <c r="F143" s="175" t="s">
        <v>244</v>
      </c>
      <c r="G143" s="176" t="s">
        <v>201</v>
      </c>
      <c r="H143" s="177">
        <v>425.62</v>
      </c>
      <c r="I143" s="178"/>
      <c r="J143" s="179">
        <f>ROUND(I143*H143,2)</f>
        <v>0</v>
      </c>
      <c r="K143" s="175" t="s">
        <v>154</v>
      </c>
      <c r="L143" s="39"/>
      <c r="M143" s="180" t="s">
        <v>5</v>
      </c>
      <c r="N143" s="181" t="s">
        <v>42</v>
      </c>
      <c r="O143" s="40"/>
      <c r="P143" s="182">
        <f>O143*H143</f>
        <v>0</v>
      </c>
      <c r="Q143" s="182">
        <v>1.2999999999999999E-4</v>
      </c>
      <c r="R143" s="182">
        <f>Q143*H143</f>
        <v>5.5330599999999994E-2</v>
      </c>
      <c r="S143" s="182">
        <v>0</v>
      </c>
      <c r="T143" s="183">
        <f>S143*H143</f>
        <v>0</v>
      </c>
      <c r="AR143" s="22" t="s">
        <v>155</v>
      </c>
      <c r="AT143" s="22" t="s">
        <v>150</v>
      </c>
      <c r="AU143" s="22" t="s">
        <v>81</v>
      </c>
      <c r="AY143" s="22" t="s">
        <v>146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22" t="s">
        <v>79</v>
      </c>
      <c r="BK143" s="184">
        <f>ROUND(I143*H143,2)</f>
        <v>0</v>
      </c>
      <c r="BL143" s="22" t="s">
        <v>155</v>
      </c>
      <c r="BM143" s="22" t="s">
        <v>245</v>
      </c>
    </row>
    <row r="144" spans="2:65" s="11" customFormat="1">
      <c r="B144" s="185"/>
      <c r="D144" s="205" t="s">
        <v>157</v>
      </c>
      <c r="E144" s="194" t="s">
        <v>5</v>
      </c>
      <c r="F144" s="206" t="s">
        <v>246</v>
      </c>
      <c r="H144" s="207">
        <v>277.04000000000002</v>
      </c>
      <c r="I144" s="190"/>
      <c r="L144" s="185"/>
      <c r="M144" s="191"/>
      <c r="N144" s="192"/>
      <c r="O144" s="192"/>
      <c r="P144" s="192"/>
      <c r="Q144" s="192"/>
      <c r="R144" s="192"/>
      <c r="S144" s="192"/>
      <c r="T144" s="193"/>
      <c r="AT144" s="194" t="s">
        <v>157</v>
      </c>
      <c r="AU144" s="194" t="s">
        <v>81</v>
      </c>
      <c r="AV144" s="11" t="s">
        <v>81</v>
      </c>
      <c r="AW144" s="11" t="s">
        <v>35</v>
      </c>
      <c r="AX144" s="11" t="s">
        <v>71</v>
      </c>
      <c r="AY144" s="194" t="s">
        <v>146</v>
      </c>
    </row>
    <row r="145" spans="2:65" s="11" customFormat="1">
      <c r="B145" s="185"/>
      <c r="D145" s="205" t="s">
        <v>157</v>
      </c>
      <c r="E145" s="194" t="s">
        <v>5</v>
      </c>
      <c r="F145" s="206" t="s">
        <v>247</v>
      </c>
      <c r="H145" s="207">
        <v>140.78</v>
      </c>
      <c r="I145" s="190"/>
      <c r="L145" s="185"/>
      <c r="M145" s="191"/>
      <c r="N145" s="192"/>
      <c r="O145" s="192"/>
      <c r="P145" s="192"/>
      <c r="Q145" s="192"/>
      <c r="R145" s="192"/>
      <c r="S145" s="192"/>
      <c r="T145" s="193"/>
      <c r="AT145" s="194" t="s">
        <v>157</v>
      </c>
      <c r="AU145" s="194" t="s">
        <v>81</v>
      </c>
      <c r="AV145" s="11" t="s">
        <v>81</v>
      </c>
      <c r="AW145" s="11" t="s">
        <v>35</v>
      </c>
      <c r="AX145" s="11" t="s">
        <v>71</v>
      </c>
      <c r="AY145" s="194" t="s">
        <v>146</v>
      </c>
    </row>
    <row r="146" spans="2:65" s="11" customFormat="1">
      <c r="B146" s="185"/>
      <c r="D146" s="205" t="s">
        <v>157</v>
      </c>
      <c r="E146" s="194" t="s">
        <v>5</v>
      </c>
      <c r="F146" s="206" t="s">
        <v>248</v>
      </c>
      <c r="H146" s="207">
        <v>7.8</v>
      </c>
      <c r="I146" s="190"/>
      <c r="L146" s="185"/>
      <c r="M146" s="191"/>
      <c r="N146" s="192"/>
      <c r="O146" s="192"/>
      <c r="P146" s="192"/>
      <c r="Q146" s="192"/>
      <c r="R146" s="192"/>
      <c r="S146" s="192"/>
      <c r="T146" s="193"/>
      <c r="AT146" s="194" t="s">
        <v>157</v>
      </c>
      <c r="AU146" s="194" t="s">
        <v>81</v>
      </c>
      <c r="AV146" s="11" t="s">
        <v>81</v>
      </c>
      <c r="AW146" s="11" t="s">
        <v>35</v>
      </c>
      <c r="AX146" s="11" t="s">
        <v>71</v>
      </c>
      <c r="AY146" s="194" t="s">
        <v>146</v>
      </c>
    </row>
    <row r="147" spans="2:65" s="12" customFormat="1">
      <c r="B147" s="208"/>
      <c r="D147" s="186" t="s">
        <v>157</v>
      </c>
      <c r="E147" s="209" t="s">
        <v>5</v>
      </c>
      <c r="F147" s="210" t="s">
        <v>249</v>
      </c>
      <c r="H147" s="211">
        <v>425.62</v>
      </c>
      <c r="I147" s="212"/>
      <c r="L147" s="208"/>
      <c r="M147" s="213"/>
      <c r="N147" s="214"/>
      <c r="O147" s="214"/>
      <c r="P147" s="214"/>
      <c r="Q147" s="214"/>
      <c r="R147" s="214"/>
      <c r="S147" s="214"/>
      <c r="T147" s="215"/>
      <c r="AT147" s="216" t="s">
        <v>157</v>
      </c>
      <c r="AU147" s="216" t="s">
        <v>81</v>
      </c>
      <c r="AV147" s="12" t="s">
        <v>155</v>
      </c>
      <c r="AW147" s="12" t="s">
        <v>35</v>
      </c>
      <c r="AX147" s="12" t="s">
        <v>79</v>
      </c>
      <c r="AY147" s="216" t="s">
        <v>146</v>
      </c>
    </row>
    <row r="148" spans="2:65" s="1" customFormat="1" ht="22.6" customHeight="1">
      <c r="B148" s="172"/>
      <c r="C148" s="173" t="s">
        <v>250</v>
      </c>
      <c r="D148" s="173" t="s">
        <v>150</v>
      </c>
      <c r="E148" s="174" t="s">
        <v>251</v>
      </c>
      <c r="F148" s="175" t="s">
        <v>252</v>
      </c>
      <c r="G148" s="176" t="s">
        <v>201</v>
      </c>
      <c r="H148" s="177">
        <v>417.82</v>
      </c>
      <c r="I148" s="178"/>
      <c r="J148" s="179">
        <f>ROUND(I148*H148,2)</f>
        <v>0</v>
      </c>
      <c r="K148" s="175" t="s">
        <v>154</v>
      </c>
      <c r="L148" s="39"/>
      <c r="M148" s="180" t="s">
        <v>5</v>
      </c>
      <c r="N148" s="181" t="s">
        <v>42</v>
      </c>
      <c r="O148" s="40"/>
      <c r="P148" s="182">
        <f>O148*H148</f>
        <v>0</v>
      </c>
      <c r="Q148" s="182">
        <v>4.0000000000000003E-5</v>
      </c>
      <c r="R148" s="182">
        <f>Q148*H148</f>
        <v>1.67128E-2</v>
      </c>
      <c r="S148" s="182">
        <v>0</v>
      </c>
      <c r="T148" s="183">
        <f>S148*H148</f>
        <v>0</v>
      </c>
      <c r="AR148" s="22" t="s">
        <v>155</v>
      </c>
      <c r="AT148" s="22" t="s">
        <v>150</v>
      </c>
      <c r="AU148" s="22" t="s">
        <v>81</v>
      </c>
      <c r="AY148" s="22" t="s">
        <v>146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22" t="s">
        <v>79</v>
      </c>
      <c r="BK148" s="184">
        <f>ROUND(I148*H148,2)</f>
        <v>0</v>
      </c>
      <c r="BL148" s="22" t="s">
        <v>155</v>
      </c>
      <c r="BM148" s="22" t="s">
        <v>253</v>
      </c>
    </row>
    <row r="149" spans="2:65" s="11" customFormat="1">
      <c r="B149" s="185"/>
      <c r="D149" s="186" t="s">
        <v>157</v>
      </c>
      <c r="E149" s="187" t="s">
        <v>5</v>
      </c>
      <c r="F149" s="188" t="s">
        <v>254</v>
      </c>
      <c r="H149" s="189">
        <v>417.82</v>
      </c>
      <c r="I149" s="190"/>
      <c r="L149" s="185"/>
      <c r="M149" s="191"/>
      <c r="N149" s="192"/>
      <c r="O149" s="192"/>
      <c r="P149" s="192"/>
      <c r="Q149" s="192"/>
      <c r="R149" s="192"/>
      <c r="S149" s="192"/>
      <c r="T149" s="193"/>
      <c r="AT149" s="194" t="s">
        <v>157</v>
      </c>
      <c r="AU149" s="194" t="s">
        <v>81</v>
      </c>
      <c r="AV149" s="11" t="s">
        <v>81</v>
      </c>
      <c r="AW149" s="11" t="s">
        <v>35</v>
      </c>
      <c r="AX149" s="11" t="s">
        <v>79</v>
      </c>
      <c r="AY149" s="194" t="s">
        <v>146</v>
      </c>
    </row>
    <row r="150" spans="2:65" s="1" customFormat="1" ht="22.6" customHeight="1">
      <c r="B150" s="172"/>
      <c r="C150" s="173" t="s">
        <v>10</v>
      </c>
      <c r="D150" s="173" t="s">
        <v>150</v>
      </c>
      <c r="E150" s="174" t="s">
        <v>255</v>
      </c>
      <c r="F150" s="175" t="s">
        <v>256</v>
      </c>
      <c r="G150" s="176" t="s">
        <v>201</v>
      </c>
      <c r="H150" s="177">
        <v>99.129000000000005</v>
      </c>
      <c r="I150" s="178"/>
      <c r="J150" s="179">
        <f>ROUND(I150*H150,2)</f>
        <v>0</v>
      </c>
      <c r="K150" s="175" t="s">
        <v>154</v>
      </c>
      <c r="L150" s="39"/>
      <c r="M150" s="180" t="s">
        <v>5</v>
      </c>
      <c r="N150" s="181" t="s">
        <v>42</v>
      </c>
      <c r="O150" s="40"/>
      <c r="P150" s="182">
        <f>O150*H150</f>
        <v>0</v>
      </c>
      <c r="Q150" s="182">
        <v>0</v>
      </c>
      <c r="R150" s="182">
        <f>Q150*H150</f>
        <v>0</v>
      </c>
      <c r="S150" s="182">
        <v>0.13100000000000001</v>
      </c>
      <c r="T150" s="183">
        <f>S150*H150</f>
        <v>12.985899000000002</v>
      </c>
      <c r="AR150" s="22" t="s">
        <v>155</v>
      </c>
      <c r="AT150" s="22" t="s">
        <v>150</v>
      </c>
      <c r="AU150" s="22" t="s">
        <v>81</v>
      </c>
      <c r="AY150" s="22" t="s">
        <v>146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22" t="s">
        <v>79</v>
      </c>
      <c r="BK150" s="184">
        <f>ROUND(I150*H150,2)</f>
        <v>0</v>
      </c>
      <c r="BL150" s="22" t="s">
        <v>155</v>
      </c>
      <c r="BM150" s="22" t="s">
        <v>257</v>
      </c>
    </row>
    <row r="151" spans="2:65" s="11" customFormat="1">
      <c r="B151" s="185"/>
      <c r="D151" s="205" t="s">
        <v>157</v>
      </c>
      <c r="E151" s="194" t="s">
        <v>5</v>
      </c>
      <c r="F151" s="206" t="s">
        <v>258</v>
      </c>
      <c r="H151" s="207">
        <v>79.088999999999999</v>
      </c>
      <c r="I151" s="190"/>
      <c r="L151" s="185"/>
      <c r="M151" s="191"/>
      <c r="N151" s="192"/>
      <c r="O151" s="192"/>
      <c r="P151" s="192"/>
      <c r="Q151" s="192"/>
      <c r="R151" s="192"/>
      <c r="S151" s="192"/>
      <c r="T151" s="193"/>
      <c r="AT151" s="194" t="s">
        <v>157</v>
      </c>
      <c r="AU151" s="194" t="s">
        <v>81</v>
      </c>
      <c r="AV151" s="11" t="s">
        <v>81</v>
      </c>
      <c r="AW151" s="11" t="s">
        <v>35</v>
      </c>
      <c r="AX151" s="11" t="s">
        <v>71</v>
      </c>
      <c r="AY151" s="194" t="s">
        <v>146</v>
      </c>
    </row>
    <row r="152" spans="2:65" s="11" customFormat="1">
      <c r="B152" s="185"/>
      <c r="D152" s="205" t="s">
        <v>157</v>
      </c>
      <c r="E152" s="194" t="s">
        <v>5</v>
      </c>
      <c r="F152" s="206" t="s">
        <v>259</v>
      </c>
      <c r="H152" s="207">
        <v>20.04</v>
      </c>
      <c r="I152" s="190"/>
      <c r="L152" s="185"/>
      <c r="M152" s="191"/>
      <c r="N152" s="192"/>
      <c r="O152" s="192"/>
      <c r="P152" s="192"/>
      <c r="Q152" s="192"/>
      <c r="R152" s="192"/>
      <c r="S152" s="192"/>
      <c r="T152" s="193"/>
      <c r="AT152" s="194" t="s">
        <v>157</v>
      </c>
      <c r="AU152" s="194" t="s">
        <v>81</v>
      </c>
      <c r="AV152" s="11" t="s">
        <v>81</v>
      </c>
      <c r="AW152" s="11" t="s">
        <v>35</v>
      </c>
      <c r="AX152" s="11" t="s">
        <v>71</v>
      </c>
      <c r="AY152" s="194" t="s">
        <v>146</v>
      </c>
    </row>
    <row r="153" spans="2:65" s="12" customFormat="1">
      <c r="B153" s="208"/>
      <c r="D153" s="186" t="s">
        <v>157</v>
      </c>
      <c r="E153" s="209" t="s">
        <v>5</v>
      </c>
      <c r="F153" s="210" t="s">
        <v>249</v>
      </c>
      <c r="H153" s="211">
        <v>99.129000000000005</v>
      </c>
      <c r="I153" s="212"/>
      <c r="L153" s="208"/>
      <c r="M153" s="213"/>
      <c r="N153" s="214"/>
      <c r="O153" s="214"/>
      <c r="P153" s="214"/>
      <c r="Q153" s="214"/>
      <c r="R153" s="214"/>
      <c r="S153" s="214"/>
      <c r="T153" s="215"/>
      <c r="AT153" s="216" t="s">
        <v>157</v>
      </c>
      <c r="AU153" s="216" t="s">
        <v>81</v>
      </c>
      <c r="AV153" s="12" t="s">
        <v>155</v>
      </c>
      <c r="AW153" s="12" t="s">
        <v>35</v>
      </c>
      <c r="AX153" s="12" t="s">
        <v>79</v>
      </c>
      <c r="AY153" s="216" t="s">
        <v>146</v>
      </c>
    </row>
    <row r="154" spans="2:65" s="1" customFormat="1" ht="22.6" customHeight="1">
      <c r="B154" s="172"/>
      <c r="C154" s="173" t="s">
        <v>260</v>
      </c>
      <c r="D154" s="173" t="s">
        <v>150</v>
      </c>
      <c r="E154" s="174" t="s">
        <v>261</v>
      </c>
      <c r="F154" s="175" t="s">
        <v>262</v>
      </c>
      <c r="G154" s="176" t="s">
        <v>201</v>
      </c>
      <c r="H154" s="177">
        <v>40.920999999999999</v>
      </c>
      <c r="I154" s="178"/>
      <c r="J154" s="179">
        <f>ROUND(I154*H154,2)</f>
        <v>0</v>
      </c>
      <c r="K154" s="175" t="s">
        <v>154</v>
      </c>
      <c r="L154" s="39"/>
      <c r="M154" s="180" t="s">
        <v>5</v>
      </c>
      <c r="N154" s="181" t="s">
        <v>42</v>
      </c>
      <c r="O154" s="40"/>
      <c r="P154" s="182">
        <f>O154*H154</f>
        <v>0</v>
      </c>
      <c r="Q154" s="182">
        <v>0</v>
      </c>
      <c r="R154" s="182">
        <f>Q154*H154</f>
        <v>0</v>
      </c>
      <c r="S154" s="182">
        <v>0.26100000000000001</v>
      </c>
      <c r="T154" s="183">
        <f>S154*H154</f>
        <v>10.680381000000001</v>
      </c>
      <c r="AR154" s="22" t="s">
        <v>155</v>
      </c>
      <c r="AT154" s="22" t="s">
        <v>150</v>
      </c>
      <c r="AU154" s="22" t="s">
        <v>81</v>
      </c>
      <c r="AY154" s="22" t="s">
        <v>146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22" t="s">
        <v>79</v>
      </c>
      <c r="BK154" s="184">
        <f>ROUND(I154*H154,2)</f>
        <v>0</v>
      </c>
      <c r="BL154" s="22" t="s">
        <v>155</v>
      </c>
      <c r="BM154" s="22" t="s">
        <v>263</v>
      </c>
    </row>
    <row r="155" spans="2:65" s="11" customFormat="1">
      <c r="B155" s="185"/>
      <c r="D155" s="205" t="s">
        <v>157</v>
      </c>
      <c r="E155" s="194" t="s">
        <v>5</v>
      </c>
      <c r="F155" s="206" t="s">
        <v>264</v>
      </c>
      <c r="H155" s="207">
        <v>38.777999999999999</v>
      </c>
      <c r="I155" s="190"/>
      <c r="L155" s="185"/>
      <c r="M155" s="191"/>
      <c r="N155" s="192"/>
      <c r="O155" s="192"/>
      <c r="P155" s="192"/>
      <c r="Q155" s="192"/>
      <c r="R155" s="192"/>
      <c r="S155" s="192"/>
      <c r="T155" s="193"/>
      <c r="AT155" s="194" t="s">
        <v>157</v>
      </c>
      <c r="AU155" s="194" t="s">
        <v>81</v>
      </c>
      <c r="AV155" s="11" t="s">
        <v>81</v>
      </c>
      <c r="AW155" s="11" t="s">
        <v>35</v>
      </c>
      <c r="AX155" s="11" t="s">
        <v>71</v>
      </c>
      <c r="AY155" s="194" t="s">
        <v>146</v>
      </c>
    </row>
    <row r="156" spans="2:65" s="11" customFormat="1">
      <c r="B156" s="185"/>
      <c r="D156" s="205" t="s">
        <v>157</v>
      </c>
      <c r="E156" s="194" t="s">
        <v>5</v>
      </c>
      <c r="F156" s="206" t="s">
        <v>265</v>
      </c>
      <c r="H156" s="207">
        <v>2.1429999999999998</v>
      </c>
      <c r="I156" s="190"/>
      <c r="L156" s="185"/>
      <c r="M156" s="191"/>
      <c r="N156" s="192"/>
      <c r="O156" s="192"/>
      <c r="P156" s="192"/>
      <c r="Q156" s="192"/>
      <c r="R156" s="192"/>
      <c r="S156" s="192"/>
      <c r="T156" s="193"/>
      <c r="AT156" s="194" t="s">
        <v>157</v>
      </c>
      <c r="AU156" s="194" t="s">
        <v>81</v>
      </c>
      <c r="AV156" s="11" t="s">
        <v>81</v>
      </c>
      <c r="AW156" s="11" t="s">
        <v>35</v>
      </c>
      <c r="AX156" s="11" t="s">
        <v>71</v>
      </c>
      <c r="AY156" s="194" t="s">
        <v>146</v>
      </c>
    </row>
    <row r="157" spans="2:65" s="12" customFormat="1">
      <c r="B157" s="208"/>
      <c r="D157" s="186" t="s">
        <v>157</v>
      </c>
      <c r="E157" s="209" t="s">
        <v>5</v>
      </c>
      <c r="F157" s="210" t="s">
        <v>249</v>
      </c>
      <c r="H157" s="211">
        <v>40.920999999999999</v>
      </c>
      <c r="I157" s="212"/>
      <c r="L157" s="208"/>
      <c r="M157" s="213"/>
      <c r="N157" s="214"/>
      <c r="O157" s="214"/>
      <c r="P157" s="214"/>
      <c r="Q157" s="214"/>
      <c r="R157" s="214"/>
      <c r="S157" s="214"/>
      <c r="T157" s="215"/>
      <c r="AT157" s="216" t="s">
        <v>157</v>
      </c>
      <c r="AU157" s="216" t="s">
        <v>81</v>
      </c>
      <c r="AV157" s="12" t="s">
        <v>155</v>
      </c>
      <c r="AW157" s="12" t="s">
        <v>35</v>
      </c>
      <c r="AX157" s="12" t="s">
        <v>79</v>
      </c>
      <c r="AY157" s="216" t="s">
        <v>146</v>
      </c>
    </row>
    <row r="158" spans="2:65" s="1" customFormat="1" ht="31.6" customHeight="1">
      <c r="B158" s="172"/>
      <c r="C158" s="173" t="s">
        <v>266</v>
      </c>
      <c r="D158" s="173" t="s">
        <v>150</v>
      </c>
      <c r="E158" s="174" t="s">
        <v>267</v>
      </c>
      <c r="F158" s="175" t="s">
        <v>268</v>
      </c>
      <c r="G158" s="176" t="s">
        <v>153</v>
      </c>
      <c r="H158" s="177">
        <v>8.5359999999999996</v>
      </c>
      <c r="I158" s="178"/>
      <c r="J158" s="179">
        <f>ROUND(I158*H158,2)</f>
        <v>0</v>
      </c>
      <c r="K158" s="175" t="s">
        <v>154</v>
      </c>
      <c r="L158" s="39"/>
      <c r="M158" s="180" t="s">
        <v>5</v>
      </c>
      <c r="N158" s="181" t="s">
        <v>42</v>
      </c>
      <c r="O158" s="40"/>
      <c r="P158" s="182">
        <f>O158*H158</f>
        <v>0</v>
      </c>
      <c r="Q158" s="182">
        <v>0</v>
      </c>
      <c r="R158" s="182">
        <f>Q158*H158</f>
        <v>0</v>
      </c>
      <c r="S158" s="182">
        <v>2.2000000000000002</v>
      </c>
      <c r="T158" s="183">
        <f>S158*H158</f>
        <v>18.779199999999999</v>
      </c>
      <c r="AR158" s="22" t="s">
        <v>155</v>
      </c>
      <c r="AT158" s="22" t="s">
        <v>150</v>
      </c>
      <c r="AU158" s="22" t="s">
        <v>81</v>
      </c>
      <c r="AY158" s="22" t="s">
        <v>146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22" t="s">
        <v>79</v>
      </c>
      <c r="BK158" s="184">
        <f>ROUND(I158*H158,2)</f>
        <v>0</v>
      </c>
      <c r="BL158" s="22" t="s">
        <v>155</v>
      </c>
      <c r="BM158" s="22" t="s">
        <v>269</v>
      </c>
    </row>
    <row r="159" spans="2:65" s="11" customFormat="1">
      <c r="B159" s="185"/>
      <c r="D159" s="186" t="s">
        <v>157</v>
      </c>
      <c r="E159" s="187" t="s">
        <v>5</v>
      </c>
      <c r="F159" s="188" t="s">
        <v>270</v>
      </c>
      <c r="H159" s="189">
        <v>8.5359999999999996</v>
      </c>
      <c r="I159" s="190"/>
      <c r="L159" s="185"/>
      <c r="M159" s="191"/>
      <c r="N159" s="192"/>
      <c r="O159" s="192"/>
      <c r="P159" s="192"/>
      <c r="Q159" s="192"/>
      <c r="R159" s="192"/>
      <c r="S159" s="192"/>
      <c r="T159" s="193"/>
      <c r="AT159" s="194" t="s">
        <v>157</v>
      </c>
      <c r="AU159" s="194" t="s">
        <v>81</v>
      </c>
      <c r="AV159" s="11" t="s">
        <v>81</v>
      </c>
      <c r="AW159" s="11" t="s">
        <v>35</v>
      </c>
      <c r="AX159" s="11" t="s">
        <v>79</v>
      </c>
      <c r="AY159" s="194" t="s">
        <v>146</v>
      </c>
    </row>
    <row r="160" spans="2:65" s="1" customFormat="1" ht="22.6" customHeight="1">
      <c r="B160" s="172"/>
      <c r="C160" s="173" t="s">
        <v>271</v>
      </c>
      <c r="D160" s="173" t="s">
        <v>150</v>
      </c>
      <c r="E160" s="174" t="s">
        <v>272</v>
      </c>
      <c r="F160" s="175" t="s">
        <v>273</v>
      </c>
      <c r="G160" s="176" t="s">
        <v>201</v>
      </c>
      <c r="H160" s="177">
        <v>140.166</v>
      </c>
      <c r="I160" s="178"/>
      <c r="J160" s="179">
        <f>ROUND(I160*H160,2)</f>
        <v>0</v>
      </c>
      <c r="K160" s="175" t="s">
        <v>154</v>
      </c>
      <c r="L160" s="39"/>
      <c r="M160" s="180" t="s">
        <v>5</v>
      </c>
      <c r="N160" s="181" t="s">
        <v>42</v>
      </c>
      <c r="O160" s="40"/>
      <c r="P160" s="182">
        <f>O160*H160</f>
        <v>0</v>
      </c>
      <c r="Q160" s="182">
        <v>0</v>
      </c>
      <c r="R160" s="182">
        <f>Q160*H160</f>
        <v>0</v>
      </c>
      <c r="S160" s="182">
        <v>3.5000000000000003E-2</v>
      </c>
      <c r="T160" s="183">
        <f>S160*H160</f>
        <v>4.9058100000000007</v>
      </c>
      <c r="AR160" s="22" t="s">
        <v>155</v>
      </c>
      <c r="AT160" s="22" t="s">
        <v>150</v>
      </c>
      <c r="AU160" s="22" t="s">
        <v>81</v>
      </c>
      <c r="AY160" s="22" t="s">
        <v>146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22" t="s">
        <v>79</v>
      </c>
      <c r="BK160" s="184">
        <f>ROUND(I160*H160,2)</f>
        <v>0</v>
      </c>
      <c r="BL160" s="22" t="s">
        <v>155</v>
      </c>
      <c r="BM160" s="22" t="s">
        <v>274</v>
      </c>
    </row>
    <row r="161" spans="2:65" s="11" customFormat="1">
      <c r="B161" s="185"/>
      <c r="D161" s="205" t="s">
        <v>157</v>
      </c>
      <c r="E161" s="194" t="s">
        <v>5</v>
      </c>
      <c r="F161" s="206" t="s">
        <v>275</v>
      </c>
      <c r="H161" s="207">
        <v>33.32</v>
      </c>
      <c r="I161" s="190"/>
      <c r="L161" s="185"/>
      <c r="M161" s="191"/>
      <c r="N161" s="192"/>
      <c r="O161" s="192"/>
      <c r="P161" s="192"/>
      <c r="Q161" s="192"/>
      <c r="R161" s="192"/>
      <c r="S161" s="192"/>
      <c r="T161" s="193"/>
      <c r="AT161" s="194" t="s">
        <v>157</v>
      </c>
      <c r="AU161" s="194" t="s">
        <v>81</v>
      </c>
      <c r="AV161" s="11" t="s">
        <v>81</v>
      </c>
      <c r="AW161" s="11" t="s">
        <v>35</v>
      </c>
      <c r="AX161" s="11" t="s">
        <v>71</v>
      </c>
      <c r="AY161" s="194" t="s">
        <v>146</v>
      </c>
    </row>
    <row r="162" spans="2:65" s="11" customFormat="1">
      <c r="B162" s="185"/>
      <c r="D162" s="205" t="s">
        <v>157</v>
      </c>
      <c r="E162" s="194" t="s">
        <v>5</v>
      </c>
      <c r="F162" s="206" t="s">
        <v>276</v>
      </c>
      <c r="H162" s="207">
        <v>65.739999999999995</v>
      </c>
      <c r="I162" s="190"/>
      <c r="L162" s="185"/>
      <c r="M162" s="191"/>
      <c r="N162" s="192"/>
      <c r="O162" s="192"/>
      <c r="P162" s="192"/>
      <c r="Q162" s="192"/>
      <c r="R162" s="192"/>
      <c r="S162" s="192"/>
      <c r="T162" s="193"/>
      <c r="AT162" s="194" t="s">
        <v>157</v>
      </c>
      <c r="AU162" s="194" t="s">
        <v>81</v>
      </c>
      <c r="AV162" s="11" t="s">
        <v>81</v>
      </c>
      <c r="AW162" s="11" t="s">
        <v>35</v>
      </c>
      <c r="AX162" s="11" t="s">
        <v>71</v>
      </c>
      <c r="AY162" s="194" t="s">
        <v>146</v>
      </c>
    </row>
    <row r="163" spans="2:65" s="11" customFormat="1">
      <c r="B163" s="185"/>
      <c r="D163" s="205" t="s">
        <v>157</v>
      </c>
      <c r="E163" s="194" t="s">
        <v>5</v>
      </c>
      <c r="F163" s="206" t="s">
        <v>277</v>
      </c>
      <c r="H163" s="207">
        <v>36.39</v>
      </c>
      <c r="I163" s="190"/>
      <c r="L163" s="185"/>
      <c r="M163" s="191"/>
      <c r="N163" s="192"/>
      <c r="O163" s="192"/>
      <c r="P163" s="192"/>
      <c r="Q163" s="192"/>
      <c r="R163" s="192"/>
      <c r="S163" s="192"/>
      <c r="T163" s="193"/>
      <c r="AT163" s="194" t="s">
        <v>157</v>
      </c>
      <c r="AU163" s="194" t="s">
        <v>81</v>
      </c>
      <c r="AV163" s="11" t="s">
        <v>81</v>
      </c>
      <c r="AW163" s="11" t="s">
        <v>35</v>
      </c>
      <c r="AX163" s="11" t="s">
        <v>71</v>
      </c>
      <c r="AY163" s="194" t="s">
        <v>146</v>
      </c>
    </row>
    <row r="164" spans="2:65" s="11" customFormat="1">
      <c r="B164" s="185"/>
      <c r="D164" s="205" t="s">
        <v>157</v>
      </c>
      <c r="E164" s="194" t="s">
        <v>5</v>
      </c>
      <c r="F164" s="206" t="s">
        <v>278</v>
      </c>
      <c r="H164" s="207">
        <v>4.7160000000000002</v>
      </c>
      <c r="I164" s="190"/>
      <c r="L164" s="185"/>
      <c r="M164" s="191"/>
      <c r="N164" s="192"/>
      <c r="O164" s="192"/>
      <c r="P164" s="192"/>
      <c r="Q164" s="192"/>
      <c r="R164" s="192"/>
      <c r="S164" s="192"/>
      <c r="T164" s="193"/>
      <c r="AT164" s="194" t="s">
        <v>157</v>
      </c>
      <c r="AU164" s="194" t="s">
        <v>81</v>
      </c>
      <c r="AV164" s="11" t="s">
        <v>81</v>
      </c>
      <c r="AW164" s="11" t="s">
        <v>35</v>
      </c>
      <c r="AX164" s="11" t="s">
        <v>71</v>
      </c>
      <c r="AY164" s="194" t="s">
        <v>146</v>
      </c>
    </row>
    <row r="165" spans="2:65" s="12" customFormat="1">
      <c r="B165" s="208"/>
      <c r="D165" s="186" t="s">
        <v>157</v>
      </c>
      <c r="E165" s="209" t="s">
        <v>5</v>
      </c>
      <c r="F165" s="210" t="s">
        <v>249</v>
      </c>
      <c r="H165" s="211">
        <v>140.166</v>
      </c>
      <c r="I165" s="212"/>
      <c r="L165" s="208"/>
      <c r="M165" s="213"/>
      <c r="N165" s="214"/>
      <c r="O165" s="214"/>
      <c r="P165" s="214"/>
      <c r="Q165" s="214"/>
      <c r="R165" s="214"/>
      <c r="S165" s="214"/>
      <c r="T165" s="215"/>
      <c r="AT165" s="216" t="s">
        <v>157</v>
      </c>
      <c r="AU165" s="216" t="s">
        <v>81</v>
      </c>
      <c r="AV165" s="12" t="s">
        <v>155</v>
      </c>
      <c r="AW165" s="12" t="s">
        <v>35</v>
      </c>
      <c r="AX165" s="12" t="s">
        <v>79</v>
      </c>
      <c r="AY165" s="216" t="s">
        <v>146</v>
      </c>
    </row>
    <row r="166" spans="2:65" s="1" customFormat="1" ht="22.6" customHeight="1">
      <c r="B166" s="172"/>
      <c r="C166" s="173" t="s">
        <v>279</v>
      </c>
      <c r="D166" s="173" t="s">
        <v>150</v>
      </c>
      <c r="E166" s="174" t="s">
        <v>280</v>
      </c>
      <c r="F166" s="175" t="s">
        <v>281</v>
      </c>
      <c r="G166" s="176" t="s">
        <v>201</v>
      </c>
      <c r="H166" s="177">
        <v>3.4</v>
      </c>
      <c r="I166" s="178"/>
      <c r="J166" s="179">
        <f>ROUND(I166*H166,2)</f>
        <v>0</v>
      </c>
      <c r="K166" s="175" t="s">
        <v>154</v>
      </c>
      <c r="L166" s="39"/>
      <c r="M166" s="180" t="s">
        <v>5</v>
      </c>
      <c r="N166" s="181" t="s">
        <v>42</v>
      </c>
      <c r="O166" s="40"/>
      <c r="P166" s="182">
        <f>O166*H166</f>
        <v>0</v>
      </c>
      <c r="Q166" s="182">
        <v>0</v>
      </c>
      <c r="R166" s="182">
        <f>Q166*H166</f>
        <v>0</v>
      </c>
      <c r="S166" s="182">
        <v>5.5E-2</v>
      </c>
      <c r="T166" s="183">
        <f>S166*H166</f>
        <v>0.187</v>
      </c>
      <c r="AR166" s="22" t="s">
        <v>155</v>
      </c>
      <c r="AT166" s="22" t="s">
        <v>150</v>
      </c>
      <c r="AU166" s="22" t="s">
        <v>81</v>
      </c>
      <c r="AY166" s="22" t="s">
        <v>146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22" t="s">
        <v>79</v>
      </c>
      <c r="BK166" s="184">
        <f>ROUND(I166*H166,2)</f>
        <v>0</v>
      </c>
      <c r="BL166" s="22" t="s">
        <v>155</v>
      </c>
      <c r="BM166" s="22" t="s">
        <v>282</v>
      </c>
    </row>
    <row r="167" spans="2:65" s="11" customFormat="1">
      <c r="B167" s="185"/>
      <c r="D167" s="186" t="s">
        <v>157</v>
      </c>
      <c r="E167" s="187" t="s">
        <v>5</v>
      </c>
      <c r="F167" s="188" t="s">
        <v>283</v>
      </c>
      <c r="H167" s="189">
        <v>3.4</v>
      </c>
      <c r="I167" s="190"/>
      <c r="L167" s="185"/>
      <c r="M167" s="191"/>
      <c r="N167" s="192"/>
      <c r="O167" s="192"/>
      <c r="P167" s="192"/>
      <c r="Q167" s="192"/>
      <c r="R167" s="192"/>
      <c r="S167" s="192"/>
      <c r="T167" s="193"/>
      <c r="AT167" s="194" t="s">
        <v>157</v>
      </c>
      <c r="AU167" s="194" t="s">
        <v>81</v>
      </c>
      <c r="AV167" s="11" t="s">
        <v>81</v>
      </c>
      <c r="AW167" s="11" t="s">
        <v>35</v>
      </c>
      <c r="AX167" s="11" t="s">
        <v>79</v>
      </c>
      <c r="AY167" s="194" t="s">
        <v>146</v>
      </c>
    </row>
    <row r="168" spans="2:65" s="1" customFormat="1" ht="22.6" customHeight="1">
      <c r="B168" s="172"/>
      <c r="C168" s="173" t="s">
        <v>284</v>
      </c>
      <c r="D168" s="173" t="s">
        <v>150</v>
      </c>
      <c r="E168" s="174" t="s">
        <v>285</v>
      </c>
      <c r="F168" s="175" t="s">
        <v>286</v>
      </c>
      <c r="G168" s="176" t="s">
        <v>201</v>
      </c>
      <c r="H168" s="177">
        <v>5.4</v>
      </c>
      <c r="I168" s="178"/>
      <c r="J168" s="179">
        <f>ROUND(I168*H168,2)</f>
        <v>0</v>
      </c>
      <c r="K168" s="175" t="s">
        <v>154</v>
      </c>
      <c r="L168" s="39"/>
      <c r="M168" s="180" t="s">
        <v>5</v>
      </c>
      <c r="N168" s="181" t="s">
        <v>42</v>
      </c>
      <c r="O168" s="40"/>
      <c r="P168" s="182">
        <f>O168*H168</f>
        <v>0</v>
      </c>
      <c r="Q168" s="182">
        <v>0</v>
      </c>
      <c r="R168" s="182">
        <f>Q168*H168</f>
        <v>0</v>
      </c>
      <c r="S168" s="182">
        <v>3.4000000000000002E-2</v>
      </c>
      <c r="T168" s="183">
        <f>S168*H168</f>
        <v>0.18360000000000001</v>
      </c>
      <c r="AR168" s="22" t="s">
        <v>155</v>
      </c>
      <c r="AT168" s="22" t="s">
        <v>150</v>
      </c>
      <c r="AU168" s="22" t="s">
        <v>81</v>
      </c>
      <c r="AY168" s="22" t="s">
        <v>146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22" t="s">
        <v>79</v>
      </c>
      <c r="BK168" s="184">
        <f>ROUND(I168*H168,2)</f>
        <v>0</v>
      </c>
      <c r="BL168" s="22" t="s">
        <v>155</v>
      </c>
      <c r="BM168" s="22" t="s">
        <v>287</v>
      </c>
    </row>
    <row r="169" spans="2:65" s="11" customFormat="1">
      <c r="B169" s="185"/>
      <c r="D169" s="186" t="s">
        <v>157</v>
      </c>
      <c r="E169" s="187" t="s">
        <v>5</v>
      </c>
      <c r="F169" s="188" t="s">
        <v>288</v>
      </c>
      <c r="H169" s="189">
        <v>5.4</v>
      </c>
      <c r="I169" s="190"/>
      <c r="L169" s="185"/>
      <c r="M169" s="191"/>
      <c r="N169" s="192"/>
      <c r="O169" s="192"/>
      <c r="P169" s="192"/>
      <c r="Q169" s="192"/>
      <c r="R169" s="192"/>
      <c r="S169" s="192"/>
      <c r="T169" s="193"/>
      <c r="AT169" s="194" t="s">
        <v>157</v>
      </c>
      <c r="AU169" s="194" t="s">
        <v>81</v>
      </c>
      <c r="AV169" s="11" t="s">
        <v>81</v>
      </c>
      <c r="AW169" s="11" t="s">
        <v>35</v>
      </c>
      <c r="AX169" s="11" t="s">
        <v>79</v>
      </c>
      <c r="AY169" s="194" t="s">
        <v>146</v>
      </c>
    </row>
    <row r="170" spans="2:65" s="1" customFormat="1" ht="22.6" customHeight="1">
      <c r="B170" s="172"/>
      <c r="C170" s="173" t="s">
        <v>289</v>
      </c>
      <c r="D170" s="173" t="s">
        <v>150</v>
      </c>
      <c r="E170" s="174" t="s">
        <v>290</v>
      </c>
      <c r="F170" s="175" t="s">
        <v>291</v>
      </c>
      <c r="G170" s="176" t="s">
        <v>201</v>
      </c>
      <c r="H170" s="177">
        <v>27.58</v>
      </c>
      <c r="I170" s="178"/>
      <c r="J170" s="179">
        <f>ROUND(I170*H170,2)</f>
        <v>0</v>
      </c>
      <c r="K170" s="175" t="s">
        <v>154</v>
      </c>
      <c r="L170" s="39"/>
      <c r="M170" s="180" t="s">
        <v>5</v>
      </c>
      <c r="N170" s="181" t="s">
        <v>42</v>
      </c>
      <c r="O170" s="40"/>
      <c r="P170" s="182">
        <f>O170*H170</f>
        <v>0</v>
      </c>
      <c r="Q170" s="182">
        <v>0</v>
      </c>
      <c r="R170" s="182">
        <f>Q170*H170</f>
        <v>0</v>
      </c>
      <c r="S170" s="182">
        <v>7.5999999999999998E-2</v>
      </c>
      <c r="T170" s="183">
        <f>S170*H170</f>
        <v>2.0960799999999997</v>
      </c>
      <c r="AR170" s="22" t="s">
        <v>155</v>
      </c>
      <c r="AT170" s="22" t="s">
        <v>150</v>
      </c>
      <c r="AU170" s="22" t="s">
        <v>81</v>
      </c>
      <c r="AY170" s="22" t="s">
        <v>146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22" t="s">
        <v>79</v>
      </c>
      <c r="BK170" s="184">
        <f>ROUND(I170*H170,2)</f>
        <v>0</v>
      </c>
      <c r="BL170" s="22" t="s">
        <v>155</v>
      </c>
      <c r="BM170" s="22" t="s">
        <v>292</v>
      </c>
    </row>
    <row r="171" spans="2:65" s="11" customFormat="1">
      <c r="B171" s="185"/>
      <c r="D171" s="186" t="s">
        <v>157</v>
      </c>
      <c r="E171" s="187" t="s">
        <v>5</v>
      </c>
      <c r="F171" s="188" t="s">
        <v>293</v>
      </c>
      <c r="H171" s="189">
        <v>27.58</v>
      </c>
      <c r="I171" s="190"/>
      <c r="L171" s="185"/>
      <c r="M171" s="191"/>
      <c r="N171" s="192"/>
      <c r="O171" s="192"/>
      <c r="P171" s="192"/>
      <c r="Q171" s="192"/>
      <c r="R171" s="192"/>
      <c r="S171" s="192"/>
      <c r="T171" s="193"/>
      <c r="AT171" s="194" t="s">
        <v>157</v>
      </c>
      <c r="AU171" s="194" t="s">
        <v>81</v>
      </c>
      <c r="AV171" s="11" t="s">
        <v>81</v>
      </c>
      <c r="AW171" s="11" t="s">
        <v>35</v>
      </c>
      <c r="AX171" s="11" t="s">
        <v>79</v>
      </c>
      <c r="AY171" s="194" t="s">
        <v>146</v>
      </c>
    </row>
    <row r="172" spans="2:65" s="1" customFormat="1" ht="22.6" customHeight="1">
      <c r="B172" s="172"/>
      <c r="C172" s="173" t="s">
        <v>294</v>
      </c>
      <c r="D172" s="173" t="s">
        <v>150</v>
      </c>
      <c r="E172" s="174" t="s">
        <v>295</v>
      </c>
      <c r="F172" s="175" t="s">
        <v>296</v>
      </c>
      <c r="G172" s="176" t="s">
        <v>201</v>
      </c>
      <c r="H172" s="177">
        <v>1.05</v>
      </c>
      <c r="I172" s="178"/>
      <c r="J172" s="179">
        <f>ROUND(I172*H172,2)</f>
        <v>0</v>
      </c>
      <c r="K172" s="175" t="s">
        <v>154</v>
      </c>
      <c r="L172" s="39"/>
      <c r="M172" s="180" t="s">
        <v>5</v>
      </c>
      <c r="N172" s="181" t="s">
        <v>42</v>
      </c>
      <c r="O172" s="40"/>
      <c r="P172" s="182">
        <f>O172*H172</f>
        <v>0</v>
      </c>
      <c r="Q172" s="182">
        <v>0</v>
      </c>
      <c r="R172" s="182">
        <f>Q172*H172</f>
        <v>0</v>
      </c>
      <c r="S172" s="182">
        <v>0.27</v>
      </c>
      <c r="T172" s="183">
        <f>S172*H172</f>
        <v>0.28350000000000003</v>
      </c>
      <c r="AR172" s="22" t="s">
        <v>155</v>
      </c>
      <c r="AT172" s="22" t="s">
        <v>150</v>
      </c>
      <c r="AU172" s="22" t="s">
        <v>81</v>
      </c>
      <c r="AY172" s="22" t="s">
        <v>146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22" t="s">
        <v>79</v>
      </c>
      <c r="BK172" s="184">
        <f>ROUND(I172*H172,2)</f>
        <v>0</v>
      </c>
      <c r="BL172" s="22" t="s">
        <v>155</v>
      </c>
      <c r="BM172" s="22" t="s">
        <v>297</v>
      </c>
    </row>
    <row r="173" spans="2:65" s="11" customFormat="1">
      <c r="B173" s="185"/>
      <c r="D173" s="186" t="s">
        <v>157</v>
      </c>
      <c r="E173" s="187" t="s">
        <v>5</v>
      </c>
      <c r="F173" s="188" t="s">
        <v>298</v>
      </c>
      <c r="H173" s="189">
        <v>1.05</v>
      </c>
      <c r="I173" s="190"/>
      <c r="L173" s="185"/>
      <c r="M173" s="191"/>
      <c r="N173" s="192"/>
      <c r="O173" s="192"/>
      <c r="P173" s="192"/>
      <c r="Q173" s="192"/>
      <c r="R173" s="192"/>
      <c r="S173" s="192"/>
      <c r="T173" s="193"/>
      <c r="AT173" s="194" t="s">
        <v>157</v>
      </c>
      <c r="AU173" s="194" t="s">
        <v>81</v>
      </c>
      <c r="AV173" s="11" t="s">
        <v>81</v>
      </c>
      <c r="AW173" s="11" t="s">
        <v>35</v>
      </c>
      <c r="AX173" s="11" t="s">
        <v>79</v>
      </c>
      <c r="AY173" s="194" t="s">
        <v>146</v>
      </c>
    </row>
    <row r="174" spans="2:65" s="1" customFormat="1" ht="22.6" customHeight="1">
      <c r="B174" s="172"/>
      <c r="C174" s="173" t="s">
        <v>299</v>
      </c>
      <c r="D174" s="173" t="s">
        <v>150</v>
      </c>
      <c r="E174" s="174" t="s">
        <v>295</v>
      </c>
      <c r="F174" s="175" t="s">
        <v>296</v>
      </c>
      <c r="G174" s="176" t="s">
        <v>201</v>
      </c>
      <c r="H174" s="177">
        <v>4.2</v>
      </c>
      <c r="I174" s="178"/>
      <c r="J174" s="179">
        <f>ROUND(I174*H174,2)</f>
        <v>0</v>
      </c>
      <c r="K174" s="175" t="s">
        <v>154</v>
      </c>
      <c r="L174" s="39"/>
      <c r="M174" s="180" t="s">
        <v>5</v>
      </c>
      <c r="N174" s="181" t="s">
        <v>42</v>
      </c>
      <c r="O174" s="40"/>
      <c r="P174" s="182">
        <f>O174*H174</f>
        <v>0</v>
      </c>
      <c r="Q174" s="182">
        <v>0</v>
      </c>
      <c r="R174" s="182">
        <f>Q174*H174</f>
        <v>0</v>
      </c>
      <c r="S174" s="182">
        <v>0.27</v>
      </c>
      <c r="T174" s="183">
        <f>S174*H174</f>
        <v>1.1340000000000001</v>
      </c>
      <c r="AR174" s="22" t="s">
        <v>155</v>
      </c>
      <c r="AT174" s="22" t="s">
        <v>150</v>
      </c>
      <c r="AU174" s="22" t="s">
        <v>81</v>
      </c>
      <c r="AY174" s="22" t="s">
        <v>146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22" t="s">
        <v>79</v>
      </c>
      <c r="BK174" s="184">
        <f>ROUND(I174*H174,2)</f>
        <v>0</v>
      </c>
      <c r="BL174" s="22" t="s">
        <v>155</v>
      </c>
      <c r="BM174" s="22" t="s">
        <v>300</v>
      </c>
    </row>
    <row r="175" spans="2:65" s="11" customFormat="1">
      <c r="B175" s="185"/>
      <c r="D175" s="186" t="s">
        <v>157</v>
      </c>
      <c r="E175" s="187" t="s">
        <v>5</v>
      </c>
      <c r="F175" s="188" t="s">
        <v>301</v>
      </c>
      <c r="H175" s="189">
        <v>4.2</v>
      </c>
      <c r="I175" s="190"/>
      <c r="L175" s="185"/>
      <c r="M175" s="191"/>
      <c r="N175" s="192"/>
      <c r="O175" s="192"/>
      <c r="P175" s="192"/>
      <c r="Q175" s="192"/>
      <c r="R175" s="192"/>
      <c r="S175" s="192"/>
      <c r="T175" s="193"/>
      <c r="AT175" s="194" t="s">
        <v>157</v>
      </c>
      <c r="AU175" s="194" t="s">
        <v>81</v>
      </c>
      <c r="AV175" s="11" t="s">
        <v>81</v>
      </c>
      <c r="AW175" s="11" t="s">
        <v>35</v>
      </c>
      <c r="AX175" s="11" t="s">
        <v>79</v>
      </c>
      <c r="AY175" s="194" t="s">
        <v>146</v>
      </c>
    </row>
    <row r="176" spans="2:65" s="1" customFormat="1" ht="22.6" customHeight="1">
      <c r="B176" s="172"/>
      <c r="C176" s="173" t="s">
        <v>302</v>
      </c>
      <c r="D176" s="173" t="s">
        <v>150</v>
      </c>
      <c r="E176" s="174" t="s">
        <v>303</v>
      </c>
      <c r="F176" s="175" t="s">
        <v>304</v>
      </c>
      <c r="G176" s="176" t="s">
        <v>153</v>
      </c>
      <c r="H176" s="177">
        <v>2.863</v>
      </c>
      <c r="I176" s="178"/>
      <c r="J176" s="179">
        <f>ROUND(I176*H176,2)</f>
        <v>0</v>
      </c>
      <c r="K176" s="175" t="s">
        <v>154</v>
      </c>
      <c r="L176" s="39"/>
      <c r="M176" s="180" t="s">
        <v>5</v>
      </c>
      <c r="N176" s="181" t="s">
        <v>42</v>
      </c>
      <c r="O176" s="40"/>
      <c r="P176" s="182">
        <f>O176*H176</f>
        <v>0</v>
      </c>
      <c r="Q176" s="182">
        <v>0</v>
      </c>
      <c r="R176" s="182">
        <f>Q176*H176</f>
        <v>0</v>
      </c>
      <c r="S176" s="182">
        <v>1.8</v>
      </c>
      <c r="T176" s="183">
        <f>S176*H176</f>
        <v>5.1534000000000004</v>
      </c>
      <c r="AR176" s="22" t="s">
        <v>155</v>
      </c>
      <c r="AT176" s="22" t="s">
        <v>150</v>
      </c>
      <c r="AU176" s="22" t="s">
        <v>81</v>
      </c>
      <c r="AY176" s="22" t="s">
        <v>146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22" t="s">
        <v>79</v>
      </c>
      <c r="BK176" s="184">
        <f>ROUND(I176*H176,2)</f>
        <v>0</v>
      </c>
      <c r="BL176" s="22" t="s">
        <v>155</v>
      </c>
      <c r="BM176" s="22" t="s">
        <v>305</v>
      </c>
    </row>
    <row r="177" spans="2:65" s="11" customFormat="1">
      <c r="B177" s="185"/>
      <c r="D177" s="186" t="s">
        <v>157</v>
      </c>
      <c r="E177" s="187" t="s">
        <v>5</v>
      </c>
      <c r="F177" s="188" t="s">
        <v>306</v>
      </c>
      <c r="H177" s="189">
        <v>2.863</v>
      </c>
      <c r="I177" s="190"/>
      <c r="L177" s="185"/>
      <c r="M177" s="191"/>
      <c r="N177" s="192"/>
      <c r="O177" s="192"/>
      <c r="P177" s="192"/>
      <c r="Q177" s="192"/>
      <c r="R177" s="192"/>
      <c r="S177" s="192"/>
      <c r="T177" s="193"/>
      <c r="AT177" s="194" t="s">
        <v>157</v>
      </c>
      <c r="AU177" s="194" t="s">
        <v>81</v>
      </c>
      <c r="AV177" s="11" t="s">
        <v>81</v>
      </c>
      <c r="AW177" s="11" t="s">
        <v>35</v>
      </c>
      <c r="AX177" s="11" t="s">
        <v>79</v>
      </c>
      <c r="AY177" s="194" t="s">
        <v>146</v>
      </c>
    </row>
    <row r="178" spans="2:65" s="1" customFormat="1" ht="22.6" customHeight="1">
      <c r="B178" s="172"/>
      <c r="C178" s="173" t="s">
        <v>307</v>
      </c>
      <c r="D178" s="173" t="s">
        <v>150</v>
      </c>
      <c r="E178" s="174" t="s">
        <v>308</v>
      </c>
      <c r="F178" s="175" t="s">
        <v>309</v>
      </c>
      <c r="G178" s="176" t="s">
        <v>310</v>
      </c>
      <c r="H178" s="177">
        <v>37.770000000000003</v>
      </c>
      <c r="I178" s="178"/>
      <c r="J178" s="179">
        <f>ROUND(I178*H178,2)</f>
        <v>0</v>
      </c>
      <c r="K178" s="175" t="s">
        <v>154</v>
      </c>
      <c r="L178" s="39"/>
      <c r="M178" s="180" t="s">
        <v>5</v>
      </c>
      <c r="N178" s="181" t="s">
        <v>42</v>
      </c>
      <c r="O178" s="40"/>
      <c r="P178" s="182">
        <f>O178*H178</f>
        <v>0</v>
      </c>
      <c r="Q178" s="182">
        <v>0</v>
      </c>
      <c r="R178" s="182">
        <f>Q178*H178</f>
        <v>0</v>
      </c>
      <c r="S178" s="182">
        <v>6.5000000000000002E-2</v>
      </c>
      <c r="T178" s="183">
        <f>S178*H178</f>
        <v>2.4550500000000004</v>
      </c>
      <c r="AR178" s="22" t="s">
        <v>155</v>
      </c>
      <c r="AT178" s="22" t="s">
        <v>150</v>
      </c>
      <c r="AU178" s="22" t="s">
        <v>81</v>
      </c>
      <c r="AY178" s="22" t="s">
        <v>146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22" t="s">
        <v>79</v>
      </c>
      <c r="BK178" s="184">
        <f>ROUND(I178*H178,2)</f>
        <v>0</v>
      </c>
      <c r="BL178" s="22" t="s">
        <v>155</v>
      </c>
      <c r="BM178" s="22" t="s">
        <v>311</v>
      </c>
    </row>
    <row r="179" spans="2:65" s="11" customFormat="1">
      <c r="B179" s="185"/>
      <c r="D179" s="186" t="s">
        <v>157</v>
      </c>
      <c r="E179" s="187" t="s">
        <v>5</v>
      </c>
      <c r="F179" s="188" t="s">
        <v>312</v>
      </c>
      <c r="H179" s="189">
        <v>37.770000000000003</v>
      </c>
      <c r="I179" s="190"/>
      <c r="L179" s="185"/>
      <c r="M179" s="191"/>
      <c r="N179" s="192"/>
      <c r="O179" s="192"/>
      <c r="P179" s="192"/>
      <c r="Q179" s="192"/>
      <c r="R179" s="192"/>
      <c r="S179" s="192"/>
      <c r="T179" s="193"/>
      <c r="AT179" s="194" t="s">
        <v>157</v>
      </c>
      <c r="AU179" s="194" t="s">
        <v>81</v>
      </c>
      <c r="AV179" s="11" t="s">
        <v>81</v>
      </c>
      <c r="AW179" s="11" t="s">
        <v>35</v>
      </c>
      <c r="AX179" s="11" t="s">
        <v>79</v>
      </c>
      <c r="AY179" s="194" t="s">
        <v>146</v>
      </c>
    </row>
    <row r="180" spans="2:65" s="1" customFormat="1" ht="22.6" customHeight="1">
      <c r="B180" s="172"/>
      <c r="C180" s="173" t="s">
        <v>313</v>
      </c>
      <c r="D180" s="173" t="s">
        <v>150</v>
      </c>
      <c r="E180" s="174" t="s">
        <v>314</v>
      </c>
      <c r="F180" s="175" t="s">
        <v>315</v>
      </c>
      <c r="G180" s="176" t="s">
        <v>201</v>
      </c>
      <c r="H180" s="177">
        <v>165.5</v>
      </c>
      <c r="I180" s="178"/>
      <c r="J180" s="179">
        <f>ROUND(I180*H180,2)</f>
        <v>0</v>
      </c>
      <c r="K180" s="175" t="s">
        <v>154</v>
      </c>
      <c r="L180" s="39"/>
      <c r="M180" s="180" t="s">
        <v>5</v>
      </c>
      <c r="N180" s="181" t="s">
        <v>42</v>
      </c>
      <c r="O180" s="40"/>
      <c r="P180" s="182">
        <f>O180*H180</f>
        <v>0</v>
      </c>
      <c r="Q180" s="182">
        <v>0</v>
      </c>
      <c r="R180" s="182">
        <f>Q180*H180</f>
        <v>0</v>
      </c>
      <c r="S180" s="182">
        <v>4.0000000000000001E-3</v>
      </c>
      <c r="T180" s="183">
        <f>S180*H180</f>
        <v>0.66200000000000003</v>
      </c>
      <c r="AR180" s="22" t="s">
        <v>155</v>
      </c>
      <c r="AT180" s="22" t="s">
        <v>150</v>
      </c>
      <c r="AU180" s="22" t="s">
        <v>81</v>
      </c>
      <c r="AY180" s="22" t="s">
        <v>146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22" t="s">
        <v>79</v>
      </c>
      <c r="BK180" s="184">
        <f>ROUND(I180*H180,2)</f>
        <v>0</v>
      </c>
      <c r="BL180" s="22" t="s">
        <v>155</v>
      </c>
      <c r="BM180" s="22" t="s">
        <v>316</v>
      </c>
    </row>
    <row r="181" spans="2:65" s="11" customFormat="1">
      <c r="B181" s="185"/>
      <c r="D181" s="186" t="s">
        <v>157</v>
      </c>
      <c r="E181" s="187" t="s">
        <v>5</v>
      </c>
      <c r="F181" s="188" t="s">
        <v>317</v>
      </c>
      <c r="H181" s="189">
        <v>165.5</v>
      </c>
      <c r="I181" s="190"/>
      <c r="L181" s="185"/>
      <c r="M181" s="191"/>
      <c r="N181" s="192"/>
      <c r="O181" s="192"/>
      <c r="P181" s="192"/>
      <c r="Q181" s="192"/>
      <c r="R181" s="192"/>
      <c r="S181" s="192"/>
      <c r="T181" s="193"/>
      <c r="AT181" s="194" t="s">
        <v>157</v>
      </c>
      <c r="AU181" s="194" t="s">
        <v>81</v>
      </c>
      <c r="AV181" s="11" t="s">
        <v>81</v>
      </c>
      <c r="AW181" s="11" t="s">
        <v>35</v>
      </c>
      <c r="AX181" s="11" t="s">
        <v>79</v>
      </c>
      <c r="AY181" s="194" t="s">
        <v>146</v>
      </c>
    </row>
    <row r="182" spans="2:65" s="1" customFormat="1" ht="22.6" customHeight="1">
      <c r="B182" s="172"/>
      <c r="C182" s="173" t="s">
        <v>318</v>
      </c>
      <c r="D182" s="173" t="s">
        <v>150</v>
      </c>
      <c r="E182" s="174" t="s">
        <v>319</v>
      </c>
      <c r="F182" s="175" t="s">
        <v>320</v>
      </c>
      <c r="G182" s="176" t="s">
        <v>201</v>
      </c>
      <c r="H182" s="177">
        <v>650.755</v>
      </c>
      <c r="I182" s="178"/>
      <c r="J182" s="179">
        <f>ROUND(I182*H182,2)</f>
        <v>0</v>
      </c>
      <c r="K182" s="175" t="s">
        <v>154</v>
      </c>
      <c r="L182" s="39"/>
      <c r="M182" s="180" t="s">
        <v>5</v>
      </c>
      <c r="N182" s="181" t="s">
        <v>42</v>
      </c>
      <c r="O182" s="40"/>
      <c r="P182" s="182">
        <f>O182*H182</f>
        <v>0</v>
      </c>
      <c r="Q182" s="182">
        <v>0</v>
      </c>
      <c r="R182" s="182">
        <f>Q182*H182</f>
        <v>0</v>
      </c>
      <c r="S182" s="182">
        <v>0.02</v>
      </c>
      <c r="T182" s="183">
        <f>S182*H182</f>
        <v>13.0151</v>
      </c>
      <c r="AR182" s="22" t="s">
        <v>155</v>
      </c>
      <c r="AT182" s="22" t="s">
        <v>150</v>
      </c>
      <c r="AU182" s="22" t="s">
        <v>81</v>
      </c>
      <c r="AY182" s="22" t="s">
        <v>146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22" t="s">
        <v>79</v>
      </c>
      <c r="BK182" s="184">
        <f>ROUND(I182*H182,2)</f>
        <v>0</v>
      </c>
      <c r="BL182" s="22" t="s">
        <v>155</v>
      </c>
      <c r="BM182" s="22" t="s">
        <v>321</v>
      </c>
    </row>
    <row r="183" spans="2:65" s="11" customFormat="1">
      <c r="B183" s="185"/>
      <c r="D183" s="205" t="s">
        <v>157</v>
      </c>
      <c r="E183" s="194" t="s">
        <v>5</v>
      </c>
      <c r="F183" s="206" t="s">
        <v>322</v>
      </c>
      <c r="H183" s="207">
        <v>309.26</v>
      </c>
      <c r="I183" s="190"/>
      <c r="L183" s="185"/>
      <c r="M183" s="191"/>
      <c r="N183" s="192"/>
      <c r="O183" s="192"/>
      <c r="P183" s="192"/>
      <c r="Q183" s="192"/>
      <c r="R183" s="192"/>
      <c r="S183" s="192"/>
      <c r="T183" s="193"/>
      <c r="AT183" s="194" t="s">
        <v>157</v>
      </c>
      <c r="AU183" s="194" t="s">
        <v>81</v>
      </c>
      <c r="AV183" s="11" t="s">
        <v>81</v>
      </c>
      <c r="AW183" s="11" t="s">
        <v>35</v>
      </c>
      <c r="AX183" s="11" t="s">
        <v>71</v>
      </c>
      <c r="AY183" s="194" t="s">
        <v>146</v>
      </c>
    </row>
    <row r="184" spans="2:65" s="11" customFormat="1">
      <c r="B184" s="185"/>
      <c r="D184" s="205" t="s">
        <v>157</v>
      </c>
      <c r="E184" s="194" t="s">
        <v>5</v>
      </c>
      <c r="F184" s="206" t="s">
        <v>323</v>
      </c>
      <c r="H184" s="207">
        <v>197.01499999999999</v>
      </c>
      <c r="I184" s="190"/>
      <c r="L184" s="185"/>
      <c r="M184" s="191"/>
      <c r="N184" s="192"/>
      <c r="O184" s="192"/>
      <c r="P184" s="192"/>
      <c r="Q184" s="192"/>
      <c r="R184" s="192"/>
      <c r="S184" s="192"/>
      <c r="T184" s="193"/>
      <c r="AT184" s="194" t="s">
        <v>157</v>
      </c>
      <c r="AU184" s="194" t="s">
        <v>81</v>
      </c>
      <c r="AV184" s="11" t="s">
        <v>81</v>
      </c>
      <c r="AW184" s="11" t="s">
        <v>35</v>
      </c>
      <c r="AX184" s="11" t="s">
        <v>71</v>
      </c>
      <c r="AY184" s="194" t="s">
        <v>146</v>
      </c>
    </row>
    <row r="185" spans="2:65" s="11" customFormat="1">
      <c r="B185" s="185"/>
      <c r="D185" s="205" t="s">
        <v>157</v>
      </c>
      <c r="E185" s="194" t="s">
        <v>5</v>
      </c>
      <c r="F185" s="206" t="s">
        <v>324</v>
      </c>
      <c r="H185" s="207">
        <v>144.47999999999999</v>
      </c>
      <c r="I185" s="190"/>
      <c r="L185" s="185"/>
      <c r="M185" s="191"/>
      <c r="N185" s="192"/>
      <c r="O185" s="192"/>
      <c r="P185" s="192"/>
      <c r="Q185" s="192"/>
      <c r="R185" s="192"/>
      <c r="S185" s="192"/>
      <c r="T185" s="193"/>
      <c r="AT185" s="194" t="s">
        <v>157</v>
      </c>
      <c r="AU185" s="194" t="s">
        <v>81</v>
      </c>
      <c r="AV185" s="11" t="s">
        <v>81</v>
      </c>
      <c r="AW185" s="11" t="s">
        <v>35</v>
      </c>
      <c r="AX185" s="11" t="s">
        <v>71</v>
      </c>
      <c r="AY185" s="194" t="s">
        <v>146</v>
      </c>
    </row>
    <row r="186" spans="2:65" s="12" customFormat="1">
      <c r="B186" s="208"/>
      <c r="D186" s="186" t="s">
        <v>157</v>
      </c>
      <c r="E186" s="209" t="s">
        <v>5</v>
      </c>
      <c r="F186" s="210" t="s">
        <v>249</v>
      </c>
      <c r="H186" s="211">
        <v>650.755</v>
      </c>
      <c r="I186" s="212"/>
      <c r="L186" s="208"/>
      <c r="M186" s="213"/>
      <c r="N186" s="214"/>
      <c r="O186" s="214"/>
      <c r="P186" s="214"/>
      <c r="Q186" s="214"/>
      <c r="R186" s="214"/>
      <c r="S186" s="214"/>
      <c r="T186" s="215"/>
      <c r="AT186" s="216" t="s">
        <v>157</v>
      </c>
      <c r="AU186" s="216" t="s">
        <v>81</v>
      </c>
      <c r="AV186" s="12" t="s">
        <v>155</v>
      </c>
      <c r="AW186" s="12" t="s">
        <v>35</v>
      </c>
      <c r="AX186" s="12" t="s">
        <v>79</v>
      </c>
      <c r="AY186" s="216" t="s">
        <v>146</v>
      </c>
    </row>
    <row r="187" spans="2:65" s="1" customFormat="1" ht="22.6" customHeight="1">
      <c r="B187" s="172"/>
      <c r="C187" s="173" t="s">
        <v>325</v>
      </c>
      <c r="D187" s="173" t="s">
        <v>150</v>
      </c>
      <c r="E187" s="174" t="s">
        <v>326</v>
      </c>
      <c r="F187" s="175" t="s">
        <v>327</v>
      </c>
      <c r="G187" s="176" t="s">
        <v>201</v>
      </c>
      <c r="H187" s="177">
        <v>14.3</v>
      </c>
      <c r="I187" s="178"/>
      <c r="J187" s="179">
        <f>ROUND(I187*H187,2)</f>
        <v>0</v>
      </c>
      <c r="K187" s="175" t="s">
        <v>154</v>
      </c>
      <c r="L187" s="39"/>
      <c r="M187" s="180" t="s">
        <v>5</v>
      </c>
      <c r="N187" s="181" t="s">
        <v>42</v>
      </c>
      <c r="O187" s="40"/>
      <c r="P187" s="182">
        <f>O187*H187</f>
        <v>0</v>
      </c>
      <c r="Q187" s="182">
        <v>0</v>
      </c>
      <c r="R187" s="182">
        <f>Q187*H187</f>
        <v>0</v>
      </c>
      <c r="S187" s="182">
        <v>6.8000000000000005E-2</v>
      </c>
      <c r="T187" s="183">
        <f>S187*H187</f>
        <v>0.97240000000000015</v>
      </c>
      <c r="AR187" s="22" t="s">
        <v>155</v>
      </c>
      <c r="AT187" s="22" t="s">
        <v>150</v>
      </c>
      <c r="AU187" s="22" t="s">
        <v>81</v>
      </c>
      <c r="AY187" s="22" t="s">
        <v>146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22" t="s">
        <v>79</v>
      </c>
      <c r="BK187" s="184">
        <f>ROUND(I187*H187,2)</f>
        <v>0</v>
      </c>
      <c r="BL187" s="22" t="s">
        <v>155</v>
      </c>
      <c r="BM187" s="22" t="s">
        <v>328</v>
      </c>
    </row>
    <row r="188" spans="2:65" s="11" customFormat="1">
      <c r="B188" s="185"/>
      <c r="D188" s="205" t="s">
        <v>157</v>
      </c>
      <c r="E188" s="194" t="s">
        <v>5</v>
      </c>
      <c r="F188" s="206" t="s">
        <v>329</v>
      </c>
      <c r="H188" s="207">
        <v>14.3</v>
      </c>
      <c r="I188" s="190"/>
      <c r="L188" s="185"/>
      <c r="M188" s="191"/>
      <c r="N188" s="192"/>
      <c r="O188" s="192"/>
      <c r="P188" s="192"/>
      <c r="Q188" s="192"/>
      <c r="R188" s="192"/>
      <c r="S188" s="192"/>
      <c r="T188" s="193"/>
      <c r="AT188" s="194" t="s">
        <v>157</v>
      </c>
      <c r="AU188" s="194" t="s">
        <v>81</v>
      </c>
      <c r="AV188" s="11" t="s">
        <v>81</v>
      </c>
      <c r="AW188" s="11" t="s">
        <v>35</v>
      </c>
      <c r="AX188" s="11" t="s">
        <v>79</v>
      </c>
      <c r="AY188" s="194" t="s">
        <v>146</v>
      </c>
    </row>
    <row r="189" spans="2:65" s="10" customFormat="1" ht="29.8" customHeight="1">
      <c r="B189" s="158"/>
      <c r="D189" s="169" t="s">
        <v>70</v>
      </c>
      <c r="E189" s="170" t="s">
        <v>330</v>
      </c>
      <c r="F189" s="170" t="s">
        <v>331</v>
      </c>
      <c r="I189" s="161"/>
      <c r="J189" s="171">
        <f>BK189</f>
        <v>0</v>
      </c>
      <c r="L189" s="158"/>
      <c r="M189" s="163"/>
      <c r="N189" s="164"/>
      <c r="O189" s="164"/>
      <c r="P189" s="165">
        <f>SUM(P190:P194)</f>
        <v>0</v>
      </c>
      <c r="Q189" s="164"/>
      <c r="R189" s="165">
        <f>SUM(R190:R194)</f>
        <v>0</v>
      </c>
      <c r="S189" s="164"/>
      <c r="T189" s="166">
        <f>SUM(T190:T194)</f>
        <v>0</v>
      </c>
      <c r="AR189" s="159" t="s">
        <v>79</v>
      </c>
      <c r="AT189" s="167" t="s">
        <v>70</v>
      </c>
      <c r="AU189" s="167" t="s">
        <v>79</v>
      </c>
      <c r="AY189" s="159" t="s">
        <v>146</v>
      </c>
      <c r="BK189" s="168">
        <f>SUM(BK190:BK194)</f>
        <v>0</v>
      </c>
    </row>
    <row r="190" spans="2:65" s="1" customFormat="1" ht="31.6" customHeight="1">
      <c r="B190" s="172"/>
      <c r="C190" s="173" t="s">
        <v>332</v>
      </c>
      <c r="D190" s="173" t="s">
        <v>150</v>
      </c>
      <c r="E190" s="174" t="s">
        <v>333</v>
      </c>
      <c r="F190" s="175" t="s">
        <v>334</v>
      </c>
      <c r="G190" s="176" t="s">
        <v>191</v>
      </c>
      <c r="H190" s="177">
        <v>73.894000000000005</v>
      </c>
      <c r="I190" s="178"/>
      <c r="J190" s="179">
        <f>ROUND(I190*H190,2)</f>
        <v>0</v>
      </c>
      <c r="K190" s="175" t="s">
        <v>154</v>
      </c>
      <c r="L190" s="39"/>
      <c r="M190" s="180" t="s">
        <v>5</v>
      </c>
      <c r="N190" s="181" t="s">
        <v>42</v>
      </c>
      <c r="O190" s="40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AR190" s="22" t="s">
        <v>155</v>
      </c>
      <c r="AT190" s="22" t="s">
        <v>150</v>
      </c>
      <c r="AU190" s="22" t="s">
        <v>81</v>
      </c>
      <c r="AY190" s="22" t="s">
        <v>146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22" t="s">
        <v>79</v>
      </c>
      <c r="BK190" s="184">
        <f>ROUND(I190*H190,2)</f>
        <v>0</v>
      </c>
      <c r="BL190" s="22" t="s">
        <v>155</v>
      </c>
      <c r="BM190" s="22" t="s">
        <v>335</v>
      </c>
    </row>
    <row r="191" spans="2:65" s="1" customFormat="1" ht="22.6" customHeight="1">
      <c r="B191" s="172"/>
      <c r="C191" s="173" t="s">
        <v>336</v>
      </c>
      <c r="D191" s="173" t="s">
        <v>150</v>
      </c>
      <c r="E191" s="174" t="s">
        <v>337</v>
      </c>
      <c r="F191" s="175" t="s">
        <v>338</v>
      </c>
      <c r="G191" s="176" t="s">
        <v>191</v>
      </c>
      <c r="H191" s="177">
        <v>73.894000000000005</v>
      </c>
      <c r="I191" s="178"/>
      <c r="J191" s="179">
        <f>ROUND(I191*H191,2)</f>
        <v>0</v>
      </c>
      <c r="K191" s="175" t="s">
        <v>154</v>
      </c>
      <c r="L191" s="39"/>
      <c r="M191" s="180" t="s">
        <v>5</v>
      </c>
      <c r="N191" s="181" t="s">
        <v>42</v>
      </c>
      <c r="O191" s="40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AR191" s="22" t="s">
        <v>155</v>
      </c>
      <c r="AT191" s="22" t="s">
        <v>150</v>
      </c>
      <c r="AU191" s="22" t="s">
        <v>81</v>
      </c>
      <c r="AY191" s="22" t="s">
        <v>146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22" t="s">
        <v>79</v>
      </c>
      <c r="BK191" s="184">
        <f>ROUND(I191*H191,2)</f>
        <v>0</v>
      </c>
      <c r="BL191" s="22" t="s">
        <v>155</v>
      </c>
      <c r="BM191" s="22" t="s">
        <v>339</v>
      </c>
    </row>
    <row r="192" spans="2:65" s="1" customFormat="1" ht="22.6" customHeight="1">
      <c r="B192" s="172"/>
      <c r="C192" s="173" t="s">
        <v>340</v>
      </c>
      <c r="D192" s="173" t="s">
        <v>150</v>
      </c>
      <c r="E192" s="174" t="s">
        <v>341</v>
      </c>
      <c r="F192" s="175" t="s">
        <v>342</v>
      </c>
      <c r="G192" s="176" t="s">
        <v>191</v>
      </c>
      <c r="H192" s="177">
        <v>653.35500000000002</v>
      </c>
      <c r="I192" s="178"/>
      <c r="J192" s="179">
        <f>ROUND(I192*H192,2)</f>
        <v>0</v>
      </c>
      <c r="K192" s="175" t="s">
        <v>154</v>
      </c>
      <c r="L192" s="39"/>
      <c r="M192" s="180" t="s">
        <v>5</v>
      </c>
      <c r="N192" s="181" t="s">
        <v>42</v>
      </c>
      <c r="O192" s="40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AR192" s="22" t="s">
        <v>155</v>
      </c>
      <c r="AT192" s="22" t="s">
        <v>150</v>
      </c>
      <c r="AU192" s="22" t="s">
        <v>81</v>
      </c>
      <c r="AY192" s="22" t="s">
        <v>146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22" t="s">
        <v>79</v>
      </c>
      <c r="BK192" s="184">
        <f>ROUND(I192*H192,2)</f>
        <v>0</v>
      </c>
      <c r="BL192" s="22" t="s">
        <v>155</v>
      </c>
      <c r="BM192" s="22" t="s">
        <v>343</v>
      </c>
    </row>
    <row r="193" spans="2:65" s="11" customFormat="1">
      <c r="B193" s="185"/>
      <c r="D193" s="186" t="s">
        <v>157</v>
      </c>
      <c r="E193" s="187" t="s">
        <v>5</v>
      </c>
      <c r="F193" s="188" t="s">
        <v>344</v>
      </c>
      <c r="H193" s="189">
        <v>653.35500000000002</v>
      </c>
      <c r="I193" s="190"/>
      <c r="L193" s="185"/>
      <c r="M193" s="191"/>
      <c r="N193" s="192"/>
      <c r="O193" s="192"/>
      <c r="P193" s="192"/>
      <c r="Q193" s="192"/>
      <c r="R193" s="192"/>
      <c r="S193" s="192"/>
      <c r="T193" s="193"/>
      <c r="AT193" s="194" t="s">
        <v>157</v>
      </c>
      <c r="AU193" s="194" t="s">
        <v>81</v>
      </c>
      <c r="AV193" s="11" t="s">
        <v>81</v>
      </c>
      <c r="AW193" s="11" t="s">
        <v>35</v>
      </c>
      <c r="AX193" s="11" t="s">
        <v>79</v>
      </c>
      <c r="AY193" s="194" t="s">
        <v>146</v>
      </c>
    </row>
    <row r="194" spans="2:65" s="1" customFormat="1" ht="22.6" customHeight="1">
      <c r="B194" s="172"/>
      <c r="C194" s="173" t="s">
        <v>345</v>
      </c>
      <c r="D194" s="173" t="s">
        <v>150</v>
      </c>
      <c r="E194" s="174" t="s">
        <v>346</v>
      </c>
      <c r="F194" s="175" t="s">
        <v>347</v>
      </c>
      <c r="G194" s="176" t="s">
        <v>191</v>
      </c>
      <c r="H194" s="177">
        <v>73.894000000000005</v>
      </c>
      <c r="I194" s="178"/>
      <c r="J194" s="179">
        <f>ROUND(I194*H194,2)</f>
        <v>0</v>
      </c>
      <c r="K194" s="175" t="s">
        <v>154</v>
      </c>
      <c r="L194" s="39"/>
      <c r="M194" s="180" t="s">
        <v>5</v>
      </c>
      <c r="N194" s="181" t="s">
        <v>42</v>
      </c>
      <c r="O194" s="40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AR194" s="22" t="s">
        <v>155</v>
      </c>
      <c r="AT194" s="22" t="s">
        <v>150</v>
      </c>
      <c r="AU194" s="22" t="s">
        <v>81</v>
      </c>
      <c r="AY194" s="22" t="s">
        <v>146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22" t="s">
        <v>79</v>
      </c>
      <c r="BK194" s="184">
        <f>ROUND(I194*H194,2)</f>
        <v>0</v>
      </c>
      <c r="BL194" s="22" t="s">
        <v>155</v>
      </c>
      <c r="BM194" s="22" t="s">
        <v>348</v>
      </c>
    </row>
    <row r="195" spans="2:65" s="10" customFormat="1" ht="29.8" customHeight="1">
      <c r="B195" s="158"/>
      <c r="D195" s="169" t="s">
        <v>70</v>
      </c>
      <c r="E195" s="170" t="s">
        <v>349</v>
      </c>
      <c r="F195" s="170" t="s">
        <v>350</v>
      </c>
      <c r="I195" s="161"/>
      <c r="J195" s="171">
        <f>BK195</f>
        <v>0</v>
      </c>
      <c r="L195" s="158"/>
      <c r="M195" s="163"/>
      <c r="N195" s="164"/>
      <c r="O195" s="164"/>
      <c r="P195" s="165">
        <f>P196</f>
        <v>0</v>
      </c>
      <c r="Q195" s="164"/>
      <c r="R195" s="165">
        <f>R196</f>
        <v>0</v>
      </c>
      <c r="S195" s="164"/>
      <c r="T195" s="166">
        <f>T196</f>
        <v>0</v>
      </c>
      <c r="AR195" s="159" t="s">
        <v>79</v>
      </c>
      <c r="AT195" s="167" t="s">
        <v>70</v>
      </c>
      <c r="AU195" s="167" t="s">
        <v>79</v>
      </c>
      <c r="AY195" s="159" t="s">
        <v>146</v>
      </c>
      <c r="BK195" s="168">
        <f>BK196</f>
        <v>0</v>
      </c>
    </row>
    <row r="196" spans="2:65" s="1" customFormat="1" ht="22.6" customHeight="1">
      <c r="B196" s="172"/>
      <c r="C196" s="173" t="s">
        <v>351</v>
      </c>
      <c r="D196" s="173" t="s">
        <v>150</v>
      </c>
      <c r="E196" s="174" t="s">
        <v>352</v>
      </c>
      <c r="F196" s="175" t="s">
        <v>353</v>
      </c>
      <c r="G196" s="176" t="s">
        <v>191</v>
      </c>
      <c r="H196" s="177">
        <v>32.887</v>
      </c>
      <c r="I196" s="178"/>
      <c r="J196" s="179">
        <f>ROUND(I196*H196,2)</f>
        <v>0</v>
      </c>
      <c r="K196" s="175" t="s">
        <v>154</v>
      </c>
      <c r="L196" s="39"/>
      <c r="M196" s="180" t="s">
        <v>5</v>
      </c>
      <c r="N196" s="181" t="s">
        <v>42</v>
      </c>
      <c r="O196" s="40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AR196" s="22" t="s">
        <v>155</v>
      </c>
      <c r="AT196" s="22" t="s">
        <v>150</v>
      </c>
      <c r="AU196" s="22" t="s">
        <v>81</v>
      </c>
      <c r="AY196" s="22" t="s">
        <v>146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22" t="s">
        <v>79</v>
      </c>
      <c r="BK196" s="184">
        <f>ROUND(I196*H196,2)</f>
        <v>0</v>
      </c>
      <c r="BL196" s="22" t="s">
        <v>155</v>
      </c>
      <c r="BM196" s="22" t="s">
        <v>354</v>
      </c>
    </row>
    <row r="197" spans="2:65" s="10" customFormat="1" ht="37.4" customHeight="1">
      <c r="B197" s="158"/>
      <c r="D197" s="159" t="s">
        <v>70</v>
      </c>
      <c r="E197" s="160" t="s">
        <v>355</v>
      </c>
      <c r="F197" s="160" t="s">
        <v>356</v>
      </c>
      <c r="I197" s="161"/>
      <c r="J197" s="162">
        <f>BK197</f>
        <v>0</v>
      </c>
      <c r="L197" s="158"/>
      <c r="M197" s="163"/>
      <c r="N197" s="164"/>
      <c r="O197" s="164"/>
      <c r="P197" s="165">
        <f>P198+P202+P204+P206+P240+P257+P298+P305+P318+P325+P341</f>
        <v>0</v>
      </c>
      <c r="Q197" s="164"/>
      <c r="R197" s="165">
        <f>R198+R202+R204+R206+R240+R257+R298+R305+R318+R325+R341</f>
        <v>6.4064538100000004</v>
      </c>
      <c r="S197" s="164"/>
      <c r="T197" s="166">
        <f>T198+T202+T204+T206+T240+T257+T298+T305+T318+T325+T341</f>
        <v>0.40090572999999996</v>
      </c>
      <c r="AR197" s="159" t="s">
        <v>81</v>
      </c>
      <c r="AT197" s="167" t="s">
        <v>70</v>
      </c>
      <c r="AU197" s="167" t="s">
        <v>71</v>
      </c>
      <c r="AY197" s="159" t="s">
        <v>146</v>
      </c>
      <c r="BK197" s="168">
        <f>BK198+BK202+BK204+BK206+BK240+BK257+BK298+BK305+BK318+BK325+BK341</f>
        <v>0</v>
      </c>
    </row>
    <row r="198" spans="2:65" s="10" customFormat="1" ht="19.899999999999999" customHeight="1">
      <c r="B198" s="158"/>
      <c r="D198" s="169" t="s">
        <v>70</v>
      </c>
      <c r="E198" s="170" t="s">
        <v>357</v>
      </c>
      <c r="F198" s="170" t="s">
        <v>358</v>
      </c>
      <c r="I198" s="161"/>
      <c r="J198" s="171">
        <f>BK198</f>
        <v>0</v>
      </c>
      <c r="L198" s="158"/>
      <c r="M198" s="163"/>
      <c r="N198" s="164"/>
      <c r="O198" s="164"/>
      <c r="P198" s="165">
        <f>SUM(P199:P201)</f>
        <v>0</v>
      </c>
      <c r="Q198" s="164"/>
      <c r="R198" s="165">
        <f>SUM(R199:R201)</f>
        <v>2.4768640000000001E-2</v>
      </c>
      <c r="S198" s="164"/>
      <c r="T198" s="166">
        <f>SUM(T199:T201)</f>
        <v>0</v>
      </c>
      <c r="AR198" s="159" t="s">
        <v>81</v>
      </c>
      <c r="AT198" s="167" t="s">
        <v>70</v>
      </c>
      <c r="AU198" s="167" t="s">
        <v>79</v>
      </c>
      <c r="AY198" s="159" t="s">
        <v>146</v>
      </c>
      <c r="BK198" s="168">
        <f>SUM(BK199:BK201)</f>
        <v>0</v>
      </c>
    </row>
    <row r="199" spans="2:65" s="1" customFormat="1" ht="31.6" customHeight="1">
      <c r="B199" s="172"/>
      <c r="C199" s="173" t="s">
        <v>359</v>
      </c>
      <c r="D199" s="173" t="s">
        <v>150</v>
      </c>
      <c r="E199" s="174" t="s">
        <v>360</v>
      </c>
      <c r="F199" s="303" t="s">
        <v>1096</v>
      </c>
      <c r="G199" s="176" t="s">
        <v>201</v>
      </c>
      <c r="H199" s="177">
        <v>5.4080000000000004</v>
      </c>
      <c r="I199" s="178"/>
      <c r="J199" s="179">
        <f>ROUND(I199*H199,2)</f>
        <v>0</v>
      </c>
      <c r="K199" s="175" t="s">
        <v>154</v>
      </c>
      <c r="L199" s="39"/>
      <c r="M199" s="180" t="s">
        <v>5</v>
      </c>
      <c r="N199" s="181" t="s">
        <v>42</v>
      </c>
      <c r="O199" s="40"/>
      <c r="P199" s="182">
        <f>O199*H199</f>
        <v>0</v>
      </c>
      <c r="Q199" s="182">
        <v>4.5799999999999999E-3</v>
      </c>
      <c r="R199" s="182">
        <f>Q199*H199</f>
        <v>2.4768640000000001E-2</v>
      </c>
      <c r="S199" s="182">
        <v>0</v>
      </c>
      <c r="T199" s="183">
        <f>S199*H199</f>
        <v>0</v>
      </c>
      <c r="AR199" s="22" t="s">
        <v>227</v>
      </c>
      <c r="AT199" s="22" t="s">
        <v>150</v>
      </c>
      <c r="AU199" s="22" t="s">
        <v>81</v>
      </c>
      <c r="AY199" s="22" t="s">
        <v>146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22" t="s">
        <v>79</v>
      </c>
      <c r="BK199" s="184">
        <f>ROUND(I199*H199,2)</f>
        <v>0</v>
      </c>
      <c r="BL199" s="22" t="s">
        <v>227</v>
      </c>
      <c r="BM199" s="22" t="s">
        <v>361</v>
      </c>
    </row>
    <row r="200" spans="2:65" s="11" customFormat="1">
      <c r="B200" s="185"/>
      <c r="D200" s="186" t="s">
        <v>157</v>
      </c>
      <c r="E200" s="187" t="s">
        <v>5</v>
      </c>
      <c r="F200" s="188" t="s">
        <v>362</v>
      </c>
      <c r="H200" s="189">
        <v>5.4080000000000004</v>
      </c>
      <c r="I200" s="190"/>
      <c r="L200" s="185"/>
      <c r="M200" s="191"/>
      <c r="N200" s="192"/>
      <c r="O200" s="192"/>
      <c r="P200" s="192"/>
      <c r="Q200" s="192"/>
      <c r="R200" s="192"/>
      <c r="S200" s="192"/>
      <c r="T200" s="193"/>
      <c r="AT200" s="194" t="s">
        <v>157</v>
      </c>
      <c r="AU200" s="194" t="s">
        <v>81</v>
      </c>
      <c r="AV200" s="11" t="s">
        <v>81</v>
      </c>
      <c r="AW200" s="11" t="s">
        <v>35</v>
      </c>
      <c r="AX200" s="11" t="s">
        <v>79</v>
      </c>
      <c r="AY200" s="194" t="s">
        <v>146</v>
      </c>
    </row>
    <row r="201" spans="2:65" s="1" customFormat="1" ht="22.6" customHeight="1">
      <c r="B201" s="172"/>
      <c r="C201" s="173" t="s">
        <v>363</v>
      </c>
      <c r="D201" s="173" t="s">
        <v>150</v>
      </c>
      <c r="E201" s="174" t="s">
        <v>364</v>
      </c>
      <c r="F201" s="175" t="s">
        <v>365</v>
      </c>
      <c r="G201" s="176" t="s">
        <v>366</v>
      </c>
      <c r="H201" s="217"/>
      <c r="I201" s="178"/>
      <c r="J201" s="179">
        <f>ROUND(I201*H201,2)</f>
        <v>0</v>
      </c>
      <c r="K201" s="175" t="s">
        <v>154</v>
      </c>
      <c r="L201" s="39"/>
      <c r="M201" s="180" t="s">
        <v>5</v>
      </c>
      <c r="N201" s="181" t="s">
        <v>42</v>
      </c>
      <c r="O201" s="40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AR201" s="22" t="s">
        <v>227</v>
      </c>
      <c r="AT201" s="22" t="s">
        <v>150</v>
      </c>
      <c r="AU201" s="22" t="s">
        <v>81</v>
      </c>
      <c r="AY201" s="22" t="s">
        <v>146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22" t="s">
        <v>79</v>
      </c>
      <c r="BK201" s="184">
        <f>ROUND(I201*H201,2)</f>
        <v>0</v>
      </c>
      <c r="BL201" s="22" t="s">
        <v>227</v>
      </c>
      <c r="BM201" s="22" t="s">
        <v>367</v>
      </c>
    </row>
    <row r="202" spans="2:65" s="10" customFormat="1" ht="29.8" customHeight="1">
      <c r="B202" s="158"/>
      <c r="D202" s="169" t="s">
        <v>70</v>
      </c>
      <c r="E202" s="170" t="s">
        <v>368</v>
      </c>
      <c r="F202" s="170" t="s">
        <v>369</v>
      </c>
      <c r="I202" s="161"/>
      <c r="J202" s="171">
        <f>BK202</f>
        <v>0</v>
      </c>
      <c r="L202" s="158"/>
      <c r="M202" s="163"/>
      <c r="N202" s="164"/>
      <c r="O202" s="164"/>
      <c r="P202" s="165">
        <f>P203</f>
        <v>0</v>
      </c>
      <c r="Q202" s="164"/>
      <c r="R202" s="165">
        <f>R203</f>
        <v>0</v>
      </c>
      <c r="S202" s="164"/>
      <c r="T202" s="166">
        <f>T203</f>
        <v>0</v>
      </c>
      <c r="AR202" s="159" t="s">
        <v>81</v>
      </c>
      <c r="AT202" s="167" t="s">
        <v>70</v>
      </c>
      <c r="AU202" s="167" t="s">
        <v>79</v>
      </c>
      <c r="AY202" s="159" t="s">
        <v>146</v>
      </c>
      <c r="BK202" s="168">
        <f>BK203</f>
        <v>0</v>
      </c>
    </row>
    <row r="203" spans="2:65" s="1" customFormat="1" ht="22.6" customHeight="1">
      <c r="B203" s="172"/>
      <c r="C203" s="173" t="s">
        <v>370</v>
      </c>
      <c r="D203" s="173" t="s">
        <v>150</v>
      </c>
      <c r="E203" s="174" t="s">
        <v>371</v>
      </c>
      <c r="F203" s="175" t="s">
        <v>372</v>
      </c>
      <c r="G203" s="176" t="s">
        <v>373</v>
      </c>
      <c r="H203" s="177">
        <v>1</v>
      </c>
      <c r="I203" s="178"/>
      <c r="J203" s="179">
        <f>ROUND(I203*H203,2)</f>
        <v>0</v>
      </c>
      <c r="K203" s="175" t="s">
        <v>5</v>
      </c>
      <c r="L203" s="39"/>
      <c r="M203" s="180" t="s">
        <v>5</v>
      </c>
      <c r="N203" s="181" t="s">
        <v>42</v>
      </c>
      <c r="O203" s="40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AR203" s="22" t="s">
        <v>227</v>
      </c>
      <c r="AT203" s="22" t="s">
        <v>150</v>
      </c>
      <c r="AU203" s="22" t="s">
        <v>81</v>
      </c>
      <c r="AY203" s="22" t="s">
        <v>146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22" t="s">
        <v>79</v>
      </c>
      <c r="BK203" s="184">
        <f>ROUND(I203*H203,2)</f>
        <v>0</v>
      </c>
      <c r="BL203" s="22" t="s">
        <v>227</v>
      </c>
      <c r="BM203" s="22" t="s">
        <v>374</v>
      </c>
    </row>
    <row r="204" spans="2:65" s="10" customFormat="1" ht="29.8" customHeight="1">
      <c r="B204" s="158"/>
      <c r="D204" s="169" t="s">
        <v>70</v>
      </c>
      <c r="E204" s="170" t="s">
        <v>375</v>
      </c>
      <c r="F204" s="170" t="s">
        <v>376</v>
      </c>
      <c r="I204" s="161"/>
      <c r="J204" s="171">
        <f>BK204</f>
        <v>0</v>
      </c>
      <c r="L204" s="158"/>
      <c r="M204" s="163"/>
      <c r="N204" s="164"/>
      <c r="O204" s="164"/>
      <c r="P204" s="165">
        <f>P205</f>
        <v>0</v>
      </c>
      <c r="Q204" s="164"/>
      <c r="R204" s="165">
        <f>R205</f>
        <v>0</v>
      </c>
      <c r="S204" s="164"/>
      <c r="T204" s="166">
        <f>T205</f>
        <v>0</v>
      </c>
      <c r="AR204" s="159" t="s">
        <v>81</v>
      </c>
      <c r="AT204" s="167" t="s">
        <v>70</v>
      </c>
      <c r="AU204" s="167" t="s">
        <v>79</v>
      </c>
      <c r="AY204" s="159" t="s">
        <v>146</v>
      </c>
      <c r="BK204" s="168">
        <f>BK205</f>
        <v>0</v>
      </c>
    </row>
    <row r="205" spans="2:65" s="1" customFormat="1" ht="22.6" customHeight="1">
      <c r="B205" s="172"/>
      <c r="C205" s="173" t="s">
        <v>377</v>
      </c>
      <c r="D205" s="173" t="s">
        <v>150</v>
      </c>
      <c r="E205" s="174" t="s">
        <v>378</v>
      </c>
      <c r="F205" s="175" t="s">
        <v>379</v>
      </c>
      <c r="G205" s="176" t="s">
        <v>373</v>
      </c>
      <c r="H205" s="177">
        <v>1</v>
      </c>
      <c r="I205" s="178"/>
      <c r="J205" s="179">
        <f>ROUND(I205*H205,2)</f>
        <v>0</v>
      </c>
      <c r="K205" s="175" t="s">
        <v>5</v>
      </c>
      <c r="L205" s="39"/>
      <c r="M205" s="180" t="s">
        <v>5</v>
      </c>
      <c r="N205" s="181" t="s">
        <v>42</v>
      </c>
      <c r="O205" s="40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AR205" s="22" t="s">
        <v>227</v>
      </c>
      <c r="AT205" s="22" t="s">
        <v>150</v>
      </c>
      <c r="AU205" s="22" t="s">
        <v>81</v>
      </c>
      <c r="AY205" s="22" t="s">
        <v>146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22" t="s">
        <v>79</v>
      </c>
      <c r="BK205" s="184">
        <f>ROUND(I205*H205,2)</f>
        <v>0</v>
      </c>
      <c r="BL205" s="22" t="s">
        <v>227</v>
      </c>
      <c r="BM205" s="22" t="s">
        <v>380</v>
      </c>
    </row>
    <row r="206" spans="2:65" s="10" customFormat="1" ht="29.8" customHeight="1">
      <c r="B206" s="158"/>
      <c r="D206" s="169" t="s">
        <v>70</v>
      </c>
      <c r="E206" s="170" t="s">
        <v>381</v>
      </c>
      <c r="F206" s="170" t="s">
        <v>382</v>
      </c>
      <c r="I206" s="161"/>
      <c r="J206" s="171">
        <f>BK206</f>
        <v>0</v>
      </c>
      <c r="L206" s="158"/>
      <c r="M206" s="163"/>
      <c r="N206" s="164"/>
      <c r="O206" s="164"/>
      <c r="P206" s="165">
        <f>SUM(P207:P239)</f>
        <v>0</v>
      </c>
      <c r="Q206" s="164"/>
      <c r="R206" s="165">
        <f>SUM(R207:R239)</f>
        <v>3.2031747300000002</v>
      </c>
      <c r="S206" s="164"/>
      <c r="T206" s="166">
        <f>SUM(T207:T239)</f>
        <v>0.22844249999999999</v>
      </c>
      <c r="AR206" s="159" t="s">
        <v>81</v>
      </c>
      <c r="AT206" s="167" t="s">
        <v>70</v>
      </c>
      <c r="AU206" s="167" t="s">
        <v>79</v>
      </c>
      <c r="AY206" s="159" t="s">
        <v>146</v>
      </c>
      <c r="BK206" s="168">
        <f>SUM(BK207:BK239)</f>
        <v>0</v>
      </c>
    </row>
    <row r="207" spans="2:65" s="1" customFormat="1" ht="22.6" customHeight="1">
      <c r="B207" s="172"/>
      <c r="C207" s="173" t="s">
        <v>383</v>
      </c>
      <c r="D207" s="173" t="s">
        <v>150</v>
      </c>
      <c r="E207" s="174" t="s">
        <v>384</v>
      </c>
      <c r="F207" s="175" t="s">
        <v>385</v>
      </c>
      <c r="G207" s="176" t="s">
        <v>201</v>
      </c>
      <c r="H207" s="177">
        <v>14.555</v>
      </c>
      <c r="I207" s="178"/>
      <c r="J207" s="179">
        <f>ROUND(I207*H207,2)</f>
        <v>0</v>
      </c>
      <c r="K207" s="175" t="s">
        <v>154</v>
      </c>
      <c r="L207" s="39"/>
      <c r="M207" s="180" t="s">
        <v>5</v>
      </c>
      <c r="N207" s="181" t="s">
        <v>42</v>
      </c>
      <c r="O207" s="40"/>
      <c r="P207" s="182">
        <f>O207*H207</f>
        <v>0</v>
      </c>
      <c r="Q207" s="182">
        <v>4.5130000000000003E-2</v>
      </c>
      <c r="R207" s="182">
        <f>Q207*H207</f>
        <v>0.65686715000000007</v>
      </c>
      <c r="S207" s="182">
        <v>0</v>
      </c>
      <c r="T207" s="183">
        <f>S207*H207</f>
        <v>0</v>
      </c>
      <c r="AR207" s="22" t="s">
        <v>227</v>
      </c>
      <c r="AT207" s="22" t="s">
        <v>150</v>
      </c>
      <c r="AU207" s="22" t="s">
        <v>81</v>
      </c>
      <c r="AY207" s="22" t="s">
        <v>146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22" t="s">
        <v>79</v>
      </c>
      <c r="BK207" s="184">
        <f>ROUND(I207*H207,2)</f>
        <v>0</v>
      </c>
      <c r="BL207" s="22" t="s">
        <v>227</v>
      </c>
      <c r="BM207" s="22" t="s">
        <v>386</v>
      </c>
    </row>
    <row r="208" spans="2:65" s="11" customFormat="1">
      <c r="B208" s="185"/>
      <c r="D208" s="186" t="s">
        <v>157</v>
      </c>
      <c r="E208" s="187" t="s">
        <v>5</v>
      </c>
      <c r="F208" s="188" t="s">
        <v>387</v>
      </c>
      <c r="H208" s="189">
        <v>14.555</v>
      </c>
      <c r="I208" s="190"/>
      <c r="L208" s="185"/>
      <c r="M208" s="191"/>
      <c r="N208" s="192"/>
      <c r="O208" s="192"/>
      <c r="P208" s="192"/>
      <c r="Q208" s="192"/>
      <c r="R208" s="192"/>
      <c r="S208" s="192"/>
      <c r="T208" s="193"/>
      <c r="AT208" s="194" t="s">
        <v>157</v>
      </c>
      <c r="AU208" s="194" t="s">
        <v>81</v>
      </c>
      <c r="AV208" s="11" t="s">
        <v>81</v>
      </c>
      <c r="AW208" s="11" t="s">
        <v>35</v>
      </c>
      <c r="AX208" s="11" t="s">
        <v>79</v>
      </c>
      <c r="AY208" s="194" t="s">
        <v>146</v>
      </c>
    </row>
    <row r="209" spans="2:65" s="1" customFormat="1" ht="22.6" customHeight="1">
      <c r="B209" s="172"/>
      <c r="C209" s="173" t="s">
        <v>388</v>
      </c>
      <c r="D209" s="173" t="s">
        <v>150</v>
      </c>
      <c r="E209" s="174" t="s">
        <v>389</v>
      </c>
      <c r="F209" s="175" t="s">
        <v>390</v>
      </c>
      <c r="G209" s="176" t="s">
        <v>201</v>
      </c>
      <c r="H209" s="177">
        <v>2.7410000000000001</v>
      </c>
      <c r="I209" s="178"/>
      <c r="J209" s="179">
        <f>ROUND(I209*H209,2)</f>
        <v>0</v>
      </c>
      <c r="K209" s="175" t="s">
        <v>154</v>
      </c>
      <c r="L209" s="39"/>
      <c r="M209" s="180" t="s">
        <v>5</v>
      </c>
      <c r="N209" s="181" t="s">
        <v>42</v>
      </c>
      <c r="O209" s="40"/>
      <c r="P209" s="182">
        <f>O209*H209</f>
        <v>0</v>
      </c>
      <c r="Q209" s="182">
        <v>4.5359999999999998E-2</v>
      </c>
      <c r="R209" s="182">
        <f>Q209*H209</f>
        <v>0.12433176</v>
      </c>
      <c r="S209" s="182">
        <v>0</v>
      </c>
      <c r="T209" s="183">
        <f>S209*H209</f>
        <v>0</v>
      </c>
      <c r="AR209" s="22" t="s">
        <v>227</v>
      </c>
      <c r="AT209" s="22" t="s">
        <v>150</v>
      </c>
      <c r="AU209" s="22" t="s">
        <v>81</v>
      </c>
      <c r="AY209" s="22" t="s">
        <v>146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22" t="s">
        <v>79</v>
      </c>
      <c r="BK209" s="184">
        <f>ROUND(I209*H209,2)</f>
        <v>0</v>
      </c>
      <c r="BL209" s="22" t="s">
        <v>227</v>
      </c>
      <c r="BM209" s="22" t="s">
        <v>391</v>
      </c>
    </row>
    <row r="210" spans="2:65" s="11" customFormat="1">
      <c r="B210" s="185"/>
      <c r="D210" s="186" t="s">
        <v>157</v>
      </c>
      <c r="E210" s="187" t="s">
        <v>5</v>
      </c>
      <c r="F210" s="188" t="s">
        <v>392</v>
      </c>
      <c r="H210" s="189">
        <v>2.7410000000000001</v>
      </c>
      <c r="I210" s="190"/>
      <c r="L210" s="185"/>
      <c r="M210" s="191"/>
      <c r="N210" s="192"/>
      <c r="O210" s="192"/>
      <c r="P210" s="192"/>
      <c r="Q210" s="192"/>
      <c r="R210" s="192"/>
      <c r="S210" s="192"/>
      <c r="T210" s="193"/>
      <c r="AT210" s="194" t="s">
        <v>157</v>
      </c>
      <c r="AU210" s="194" t="s">
        <v>81</v>
      </c>
      <c r="AV210" s="11" t="s">
        <v>81</v>
      </c>
      <c r="AW210" s="11" t="s">
        <v>35</v>
      </c>
      <c r="AX210" s="11" t="s">
        <v>79</v>
      </c>
      <c r="AY210" s="194" t="s">
        <v>146</v>
      </c>
    </row>
    <row r="211" spans="2:65" s="1" customFormat="1" ht="22.6" customHeight="1">
      <c r="B211" s="172"/>
      <c r="C211" s="173" t="s">
        <v>393</v>
      </c>
      <c r="D211" s="173" t="s">
        <v>150</v>
      </c>
      <c r="E211" s="174" t="s">
        <v>394</v>
      </c>
      <c r="F211" s="175" t="s">
        <v>395</v>
      </c>
      <c r="G211" s="176" t="s">
        <v>201</v>
      </c>
      <c r="H211" s="177">
        <v>10.772</v>
      </c>
      <c r="I211" s="178"/>
      <c r="J211" s="179">
        <f>ROUND(I211*H211,2)</f>
        <v>0</v>
      </c>
      <c r="K211" s="175" t="s">
        <v>154</v>
      </c>
      <c r="L211" s="39"/>
      <c r="M211" s="180" t="s">
        <v>5</v>
      </c>
      <c r="N211" s="181" t="s">
        <v>42</v>
      </c>
      <c r="O211" s="40"/>
      <c r="P211" s="182">
        <f>O211*H211</f>
        <v>0</v>
      </c>
      <c r="Q211" s="182">
        <v>4.6390000000000001E-2</v>
      </c>
      <c r="R211" s="182">
        <f>Q211*H211</f>
        <v>0.49971308000000003</v>
      </c>
      <c r="S211" s="182">
        <v>0</v>
      </c>
      <c r="T211" s="183">
        <f>S211*H211</f>
        <v>0</v>
      </c>
      <c r="AR211" s="22" t="s">
        <v>227</v>
      </c>
      <c r="AT211" s="22" t="s">
        <v>150</v>
      </c>
      <c r="AU211" s="22" t="s">
        <v>81</v>
      </c>
      <c r="AY211" s="22" t="s">
        <v>146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22" t="s">
        <v>79</v>
      </c>
      <c r="BK211" s="184">
        <f>ROUND(I211*H211,2)</f>
        <v>0</v>
      </c>
      <c r="BL211" s="22" t="s">
        <v>227</v>
      </c>
      <c r="BM211" s="22" t="s">
        <v>396</v>
      </c>
    </row>
    <row r="212" spans="2:65" s="11" customFormat="1">
      <c r="B212" s="185"/>
      <c r="D212" s="186" t="s">
        <v>157</v>
      </c>
      <c r="E212" s="187" t="s">
        <v>5</v>
      </c>
      <c r="F212" s="188" t="s">
        <v>397</v>
      </c>
      <c r="H212" s="189">
        <v>10.772</v>
      </c>
      <c r="I212" s="190"/>
      <c r="L212" s="185"/>
      <c r="M212" s="191"/>
      <c r="N212" s="192"/>
      <c r="O212" s="192"/>
      <c r="P212" s="192"/>
      <c r="Q212" s="192"/>
      <c r="R212" s="192"/>
      <c r="S212" s="192"/>
      <c r="T212" s="193"/>
      <c r="AT212" s="194" t="s">
        <v>157</v>
      </c>
      <c r="AU212" s="194" t="s">
        <v>81</v>
      </c>
      <c r="AV212" s="11" t="s">
        <v>81</v>
      </c>
      <c r="AW212" s="11" t="s">
        <v>35</v>
      </c>
      <c r="AX212" s="11" t="s">
        <v>79</v>
      </c>
      <c r="AY212" s="194" t="s">
        <v>146</v>
      </c>
    </row>
    <row r="213" spans="2:65" s="1" customFormat="1" ht="22.6" customHeight="1">
      <c r="B213" s="172"/>
      <c r="C213" s="173" t="s">
        <v>398</v>
      </c>
      <c r="D213" s="173" t="s">
        <v>150</v>
      </c>
      <c r="E213" s="174" t="s">
        <v>394</v>
      </c>
      <c r="F213" s="175" t="s">
        <v>395</v>
      </c>
      <c r="G213" s="176" t="s">
        <v>201</v>
      </c>
      <c r="H213" s="177">
        <v>15.749000000000001</v>
      </c>
      <c r="I213" s="178"/>
      <c r="J213" s="179">
        <f>ROUND(I213*H213,2)</f>
        <v>0</v>
      </c>
      <c r="K213" s="175" t="s">
        <v>154</v>
      </c>
      <c r="L213" s="39"/>
      <c r="M213" s="180" t="s">
        <v>5</v>
      </c>
      <c r="N213" s="181" t="s">
        <v>42</v>
      </c>
      <c r="O213" s="40"/>
      <c r="P213" s="182">
        <f>O213*H213</f>
        <v>0</v>
      </c>
      <c r="Q213" s="182">
        <v>4.6390000000000001E-2</v>
      </c>
      <c r="R213" s="182">
        <f>Q213*H213</f>
        <v>0.73059611000000002</v>
      </c>
      <c r="S213" s="182">
        <v>0</v>
      </c>
      <c r="T213" s="183">
        <f>S213*H213</f>
        <v>0</v>
      </c>
      <c r="AR213" s="22" t="s">
        <v>227</v>
      </c>
      <c r="AT213" s="22" t="s">
        <v>150</v>
      </c>
      <c r="AU213" s="22" t="s">
        <v>81</v>
      </c>
      <c r="AY213" s="22" t="s">
        <v>146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22" t="s">
        <v>79</v>
      </c>
      <c r="BK213" s="184">
        <f>ROUND(I213*H213,2)</f>
        <v>0</v>
      </c>
      <c r="BL213" s="22" t="s">
        <v>227</v>
      </c>
      <c r="BM213" s="22" t="s">
        <v>399</v>
      </c>
    </row>
    <row r="214" spans="2:65" s="11" customFormat="1">
      <c r="B214" s="185"/>
      <c r="D214" s="186" t="s">
        <v>157</v>
      </c>
      <c r="E214" s="187" t="s">
        <v>5</v>
      </c>
      <c r="F214" s="188" t="s">
        <v>400</v>
      </c>
      <c r="H214" s="189">
        <v>15.749000000000001</v>
      </c>
      <c r="I214" s="190"/>
      <c r="L214" s="185"/>
      <c r="M214" s="191"/>
      <c r="N214" s="192"/>
      <c r="O214" s="192"/>
      <c r="P214" s="192"/>
      <c r="Q214" s="192"/>
      <c r="R214" s="192"/>
      <c r="S214" s="192"/>
      <c r="T214" s="193"/>
      <c r="AT214" s="194" t="s">
        <v>157</v>
      </c>
      <c r="AU214" s="194" t="s">
        <v>81</v>
      </c>
      <c r="AV214" s="11" t="s">
        <v>81</v>
      </c>
      <c r="AW214" s="11" t="s">
        <v>35</v>
      </c>
      <c r="AX214" s="11" t="s">
        <v>79</v>
      </c>
      <c r="AY214" s="194" t="s">
        <v>146</v>
      </c>
    </row>
    <row r="215" spans="2:65" s="1" customFormat="1" ht="22.6" customHeight="1">
      <c r="B215" s="172"/>
      <c r="C215" s="173" t="s">
        <v>401</v>
      </c>
      <c r="D215" s="173" t="s">
        <v>150</v>
      </c>
      <c r="E215" s="174" t="s">
        <v>402</v>
      </c>
      <c r="F215" s="175" t="s">
        <v>403</v>
      </c>
      <c r="G215" s="176" t="s">
        <v>201</v>
      </c>
      <c r="H215" s="177">
        <v>31.498000000000001</v>
      </c>
      <c r="I215" s="178"/>
      <c r="J215" s="179">
        <f>ROUND(I215*H215,2)</f>
        <v>0</v>
      </c>
      <c r="K215" s="175" t="s">
        <v>154</v>
      </c>
      <c r="L215" s="39"/>
      <c r="M215" s="180" t="s">
        <v>5</v>
      </c>
      <c r="N215" s="181" t="s">
        <v>42</v>
      </c>
      <c r="O215" s="40"/>
      <c r="P215" s="182">
        <f>O215*H215</f>
        <v>0</v>
      </c>
      <c r="Q215" s="182">
        <v>2.0000000000000001E-4</v>
      </c>
      <c r="R215" s="182">
        <f>Q215*H215</f>
        <v>6.2996000000000007E-3</v>
      </c>
      <c r="S215" s="182">
        <v>0</v>
      </c>
      <c r="T215" s="183">
        <f>S215*H215</f>
        <v>0</v>
      </c>
      <c r="AR215" s="22" t="s">
        <v>227</v>
      </c>
      <c r="AT215" s="22" t="s">
        <v>150</v>
      </c>
      <c r="AU215" s="22" t="s">
        <v>81</v>
      </c>
      <c r="AY215" s="22" t="s">
        <v>146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22" t="s">
        <v>79</v>
      </c>
      <c r="BK215" s="184">
        <f>ROUND(I215*H215,2)</f>
        <v>0</v>
      </c>
      <c r="BL215" s="22" t="s">
        <v>227</v>
      </c>
      <c r="BM215" s="22" t="s">
        <v>404</v>
      </c>
    </row>
    <row r="216" spans="2:65" s="11" customFormat="1">
      <c r="B216" s="185"/>
      <c r="D216" s="186" t="s">
        <v>157</v>
      </c>
      <c r="E216" s="187" t="s">
        <v>5</v>
      </c>
      <c r="F216" s="188" t="s">
        <v>405</v>
      </c>
      <c r="H216" s="189">
        <v>31.498000000000001</v>
      </c>
      <c r="I216" s="190"/>
      <c r="L216" s="185"/>
      <c r="M216" s="191"/>
      <c r="N216" s="192"/>
      <c r="O216" s="192"/>
      <c r="P216" s="192"/>
      <c r="Q216" s="192"/>
      <c r="R216" s="192"/>
      <c r="S216" s="192"/>
      <c r="T216" s="193"/>
      <c r="AT216" s="194" t="s">
        <v>157</v>
      </c>
      <c r="AU216" s="194" t="s">
        <v>81</v>
      </c>
      <c r="AV216" s="11" t="s">
        <v>81</v>
      </c>
      <c r="AW216" s="11" t="s">
        <v>35</v>
      </c>
      <c r="AX216" s="11" t="s">
        <v>79</v>
      </c>
      <c r="AY216" s="194" t="s">
        <v>146</v>
      </c>
    </row>
    <row r="217" spans="2:65" s="1" customFormat="1" ht="31.6" customHeight="1">
      <c r="B217" s="172"/>
      <c r="C217" s="173" t="s">
        <v>406</v>
      </c>
      <c r="D217" s="173" t="s">
        <v>150</v>
      </c>
      <c r="E217" s="174" t="s">
        <v>407</v>
      </c>
      <c r="F217" s="175" t="s">
        <v>408</v>
      </c>
      <c r="G217" s="176" t="s">
        <v>201</v>
      </c>
      <c r="H217" s="177">
        <v>4.2770000000000001</v>
      </c>
      <c r="I217" s="178"/>
      <c r="J217" s="179">
        <f>ROUND(I217*H217,2)</f>
        <v>0</v>
      </c>
      <c r="K217" s="175" t="s">
        <v>154</v>
      </c>
      <c r="L217" s="39"/>
      <c r="M217" s="180" t="s">
        <v>5</v>
      </c>
      <c r="N217" s="181" t="s">
        <v>42</v>
      </c>
      <c r="O217" s="40"/>
      <c r="P217" s="182">
        <f>O217*H217</f>
        <v>0</v>
      </c>
      <c r="Q217" s="182">
        <v>2.7709999999999999E-2</v>
      </c>
      <c r="R217" s="182">
        <f>Q217*H217</f>
        <v>0.11851567</v>
      </c>
      <c r="S217" s="182">
        <v>0</v>
      </c>
      <c r="T217" s="183">
        <f>S217*H217</f>
        <v>0</v>
      </c>
      <c r="AR217" s="22" t="s">
        <v>227</v>
      </c>
      <c r="AT217" s="22" t="s">
        <v>150</v>
      </c>
      <c r="AU217" s="22" t="s">
        <v>81</v>
      </c>
      <c r="AY217" s="22" t="s">
        <v>146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22" t="s">
        <v>79</v>
      </c>
      <c r="BK217" s="184">
        <f>ROUND(I217*H217,2)</f>
        <v>0</v>
      </c>
      <c r="BL217" s="22" t="s">
        <v>227</v>
      </c>
      <c r="BM217" s="22" t="s">
        <v>409</v>
      </c>
    </row>
    <row r="218" spans="2:65" s="11" customFormat="1">
      <c r="B218" s="185"/>
      <c r="D218" s="186" t="s">
        <v>157</v>
      </c>
      <c r="E218" s="187" t="s">
        <v>5</v>
      </c>
      <c r="F218" s="188" t="s">
        <v>410</v>
      </c>
      <c r="H218" s="189">
        <v>4.2770000000000001</v>
      </c>
      <c r="I218" s="190"/>
      <c r="L218" s="185"/>
      <c r="M218" s="191"/>
      <c r="N218" s="192"/>
      <c r="O218" s="192"/>
      <c r="P218" s="192"/>
      <c r="Q218" s="192"/>
      <c r="R218" s="192"/>
      <c r="S218" s="192"/>
      <c r="T218" s="193"/>
      <c r="AT218" s="194" t="s">
        <v>157</v>
      </c>
      <c r="AU218" s="194" t="s">
        <v>81</v>
      </c>
      <c r="AV218" s="11" t="s">
        <v>81</v>
      </c>
      <c r="AW218" s="11" t="s">
        <v>35</v>
      </c>
      <c r="AX218" s="11" t="s">
        <v>79</v>
      </c>
      <c r="AY218" s="194" t="s">
        <v>146</v>
      </c>
    </row>
    <row r="219" spans="2:65" s="1" customFormat="1" ht="22.6" customHeight="1">
      <c r="B219" s="172"/>
      <c r="C219" s="173" t="s">
        <v>411</v>
      </c>
      <c r="D219" s="173" t="s">
        <v>150</v>
      </c>
      <c r="E219" s="174" t="s">
        <v>412</v>
      </c>
      <c r="F219" s="175" t="s">
        <v>413</v>
      </c>
      <c r="G219" s="176" t="s">
        <v>201</v>
      </c>
      <c r="H219" s="177">
        <v>68.448999999999998</v>
      </c>
      <c r="I219" s="178"/>
      <c r="J219" s="179">
        <f>ROUND(I219*H219,2)</f>
        <v>0</v>
      </c>
      <c r="K219" s="175" t="s">
        <v>154</v>
      </c>
      <c r="L219" s="39"/>
      <c r="M219" s="180" t="s">
        <v>5</v>
      </c>
      <c r="N219" s="181" t="s">
        <v>42</v>
      </c>
      <c r="O219" s="40"/>
      <c r="P219" s="182">
        <f>O219*H219</f>
        <v>0</v>
      </c>
      <c r="Q219" s="182">
        <v>1E-4</v>
      </c>
      <c r="R219" s="182">
        <f>Q219*H219</f>
        <v>6.8449000000000001E-3</v>
      </c>
      <c r="S219" s="182">
        <v>0</v>
      </c>
      <c r="T219" s="183">
        <f>S219*H219</f>
        <v>0</v>
      </c>
      <c r="AR219" s="22" t="s">
        <v>227</v>
      </c>
      <c r="AT219" s="22" t="s">
        <v>150</v>
      </c>
      <c r="AU219" s="22" t="s">
        <v>81</v>
      </c>
      <c r="AY219" s="22" t="s">
        <v>146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22" t="s">
        <v>79</v>
      </c>
      <c r="BK219" s="184">
        <f>ROUND(I219*H219,2)</f>
        <v>0</v>
      </c>
      <c r="BL219" s="22" t="s">
        <v>227</v>
      </c>
      <c r="BM219" s="22" t="s">
        <v>414</v>
      </c>
    </row>
    <row r="220" spans="2:65" s="11" customFormat="1">
      <c r="B220" s="185"/>
      <c r="D220" s="186" t="s">
        <v>157</v>
      </c>
      <c r="E220" s="187" t="s">
        <v>5</v>
      </c>
      <c r="F220" s="188" t="s">
        <v>415</v>
      </c>
      <c r="H220" s="189">
        <v>68.448999999999998</v>
      </c>
      <c r="I220" s="190"/>
      <c r="L220" s="185"/>
      <c r="M220" s="191"/>
      <c r="N220" s="192"/>
      <c r="O220" s="192"/>
      <c r="P220" s="192"/>
      <c r="Q220" s="192"/>
      <c r="R220" s="192"/>
      <c r="S220" s="192"/>
      <c r="T220" s="193"/>
      <c r="AT220" s="194" t="s">
        <v>157</v>
      </c>
      <c r="AU220" s="194" t="s">
        <v>81</v>
      </c>
      <c r="AV220" s="11" t="s">
        <v>81</v>
      </c>
      <c r="AW220" s="11" t="s">
        <v>35</v>
      </c>
      <c r="AX220" s="11" t="s">
        <v>79</v>
      </c>
      <c r="AY220" s="194" t="s">
        <v>146</v>
      </c>
    </row>
    <row r="221" spans="2:65" s="1" customFormat="1" ht="22.6" customHeight="1">
      <c r="B221" s="172"/>
      <c r="C221" s="173" t="s">
        <v>416</v>
      </c>
      <c r="D221" s="173" t="s">
        <v>150</v>
      </c>
      <c r="E221" s="174" t="s">
        <v>417</v>
      </c>
      <c r="F221" s="175" t="s">
        <v>418</v>
      </c>
      <c r="G221" s="176" t="s">
        <v>201</v>
      </c>
      <c r="H221" s="177">
        <v>3.9409999999999998</v>
      </c>
      <c r="I221" s="178"/>
      <c r="J221" s="179">
        <f>ROUND(I221*H221,2)</f>
        <v>0</v>
      </c>
      <c r="K221" s="175" t="s">
        <v>154</v>
      </c>
      <c r="L221" s="39"/>
      <c r="M221" s="180" t="s">
        <v>5</v>
      </c>
      <c r="N221" s="181" t="s">
        <v>42</v>
      </c>
      <c r="O221" s="40"/>
      <c r="P221" s="182">
        <f>O221*H221</f>
        <v>0</v>
      </c>
      <c r="Q221" s="182">
        <v>2.5000000000000001E-2</v>
      </c>
      <c r="R221" s="182">
        <f>Q221*H221</f>
        <v>9.8525000000000001E-2</v>
      </c>
      <c r="S221" s="182">
        <v>0</v>
      </c>
      <c r="T221" s="183">
        <f>S221*H221</f>
        <v>0</v>
      </c>
      <c r="AR221" s="22" t="s">
        <v>227</v>
      </c>
      <c r="AT221" s="22" t="s">
        <v>150</v>
      </c>
      <c r="AU221" s="22" t="s">
        <v>81</v>
      </c>
      <c r="AY221" s="22" t="s">
        <v>146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22" t="s">
        <v>79</v>
      </c>
      <c r="BK221" s="184">
        <f>ROUND(I221*H221,2)</f>
        <v>0</v>
      </c>
      <c r="BL221" s="22" t="s">
        <v>227</v>
      </c>
      <c r="BM221" s="22" t="s">
        <v>419</v>
      </c>
    </row>
    <row r="222" spans="2:65" s="11" customFormat="1">
      <c r="B222" s="185"/>
      <c r="D222" s="186" t="s">
        <v>157</v>
      </c>
      <c r="E222" s="187" t="s">
        <v>5</v>
      </c>
      <c r="F222" s="188" t="s">
        <v>420</v>
      </c>
      <c r="H222" s="189">
        <v>3.9409999999999998</v>
      </c>
      <c r="I222" s="190"/>
      <c r="L222" s="185"/>
      <c r="M222" s="191"/>
      <c r="N222" s="192"/>
      <c r="O222" s="192"/>
      <c r="P222" s="192"/>
      <c r="Q222" s="192"/>
      <c r="R222" s="192"/>
      <c r="S222" s="192"/>
      <c r="T222" s="193"/>
      <c r="AT222" s="194" t="s">
        <v>157</v>
      </c>
      <c r="AU222" s="194" t="s">
        <v>81</v>
      </c>
      <c r="AV222" s="11" t="s">
        <v>81</v>
      </c>
      <c r="AW222" s="11" t="s">
        <v>35</v>
      </c>
      <c r="AX222" s="11" t="s">
        <v>79</v>
      </c>
      <c r="AY222" s="194" t="s">
        <v>146</v>
      </c>
    </row>
    <row r="223" spans="2:65" s="1" customFormat="1" ht="22.6" customHeight="1">
      <c r="B223" s="172"/>
      <c r="C223" s="173" t="s">
        <v>421</v>
      </c>
      <c r="D223" s="173" t="s">
        <v>150</v>
      </c>
      <c r="E223" s="174" t="s">
        <v>422</v>
      </c>
      <c r="F223" s="175" t="s">
        <v>423</v>
      </c>
      <c r="G223" s="176" t="s">
        <v>201</v>
      </c>
      <c r="H223" s="177">
        <v>21.45</v>
      </c>
      <c r="I223" s="178"/>
      <c r="J223" s="179">
        <f>ROUND(I223*H223,2)</f>
        <v>0</v>
      </c>
      <c r="K223" s="175" t="s">
        <v>154</v>
      </c>
      <c r="L223" s="39"/>
      <c r="M223" s="180" t="s">
        <v>5</v>
      </c>
      <c r="N223" s="181" t="s">
        <v>42</v>
      </c>
      <c r="O223" s="40"/>
      <c r="P223" s="182">
        <f>O223*H223</f>
        <v>0</v>
      </c>
      <c r="Q223" s="182">
        <v>0</v>
      </c>
      <c r="R223" s="182">
        <f>Q223*H223</f>
        <v>0</v>
      </c>
      <c r="S223" s="182">
        <v>1.065E-2</v>
      </c>
      <c r="T223" s="183">
        <f>S223*H223</f>
        <v>0.22844249999999999</v>
      </c>
      <c r="AR223" s="22" t="s">
        <v>227</v>
      </c>
      <c r="AT223" s="22" t="s">
        <v>150</v>
      </c>
      <c r="AU223" s="22" t="s">
        <v>81</v>
      </c>
      <c r="AY223" s="22" t="s">
        <v>146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22" t="s">
        <v>79</v>
      </c>
      <c r="BK223" s="184">
        <f>ROUND(I223*H223,2)</f>
        <v>0</v>
      </c>
      <c r="BL223" s="22" t="s">
        <v>227</v>
      </c>
      <c r="BM223" s="22" t="s">
        <v>424</v>
      </c>
    </row>
    <row r="224" spans="2:65" s="11" customFormat="1">
      <c r="B224" s="185"/>
      <c r="D224" s="186" t="s">
        <v>157</v>
      </c>
      <c r="E224" s="187" t="s">
        <v>5</v>
      </c>
      <c r="F224" s="188" t="s">
        <v>425</v>
      </c>
      <c r="H224" s="189">
        <v>21.45</v>
      </c>
      <c r="I224" s="190"/>
      <c r="L224" s="185"/>
      <c r="M224" s="191"/>
      <c r="N224" s="192"/>
      <c r="O224" s="192"/>
      <c r="P224" s="192"/>
      <c r="Q224" s="192"/>
      <c r="R224" s="192"/>
      <c r="S224" s="192"/>
      <c r="T224" s="193"/>
      <c r="AT224" s="194" t="s">
        <v>157</v>
      </c>
      <c r="AU224" s="194" t="s">
        <v>81</v>
      </c>
      <c r="AV224" s="11" t="s">
        <v>81</v>
      </c>
      <c r="AW224" s="11" t="s">
        <v>35</v>
      </c>
      <c r="AX224" s="11" t="s">
        <v>79</v>
      </c>
      <c r="AY224" s="194" t="s">
        <v>146</v>
      </c>
    </row>
    <row r="225" spans="2:65" s="1" customFormat="1" ht="22.6" customHeight="1">
      <c r="B225" s="172"/>
      <c r="C225" s="173" t="s">
        <v>426</v>
      </c>
      <c r="D225" s="173" t="s">
        <v>150</v>
      </c>
      <c r="E225" s="174" t="s">
        <v>427</v>
      </c>
      <c r="F225" s="175" t="s">
        <v>428</v>
      </c>
      <c r="G225" s="176" t="s">
        <v>201</v>
      </c>
      <c r="H225" s="177">
        <v>2.8</v>
      </c>
      <c r="I225" s="178"/>
      <c r="J225" s="179">
        <f>ROUND(I225*H225,2)</f>
        <v>0</v>
      </c>
      <c r="K225" s="175" t="s">
        <v>154</v>
      </c>
      <c r="L225" s="39"/>
      <c r="M225" s="180" t="s">
        <v>5</v>
      </c>
      <c r="N225" s="181" t="s">
        <v>42</v>
      </c>
      <c r="O225" s="40"/>
      <c r="P225" s="182">
        <f>O225*H225</f>
        <v>0</v>
      </c>
      <c r="Q225" s="182">
        <v>1.2840000000000001E-2</v>
      </c>
      <c r="R225" s="182">
        <f>Q225*H225</f>
        <v>3.5951999999999998E-2</v>
      </c>
      <c r="S225" s="182">
        <v>0</v>
      </c>
      <c r="T225" s="183">
        <f>S225*H225</f>
        <v>0</v>
      </c>
      <c r="AR225" s="22" t="s">
        <v>227</v>
      </c>
      <c r="AT225" s="22" t="s">
        <v>150</v>
      </c>
      <c r="AU225" s="22" t="s">
        <v>81</v>
      </c>
      <c r="AY225" s="22" t="s">
        <v>146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22" t="s">
        <v>79</v>
      </c>
      <c r="BK225" s="184">
        <f>ROUND(I225*H225,2)</f>
        <v>0</v>
      </c>
      <c r="BL225" s="22" t="s">
        <v>227</v>
      </c>
      <c r="BM225" s="22" t="s">
        <v>429</v>
      </c>
    </row>
    <row r="226" spans="2:65" s="11" customFormat="1">
      <c r="B226" s="185"/>
      <c r="D226" s="186" t="s">
        <v>157</v>
      </c>
      <c r="E226" s="187" t="s">
        <v>5</v>
      </c>
      <c r="F226" s="188" t="s">
        <v>430</v>
      </c>
      <c r="H226" s="189">
        <v>2.8</v>
      </c>
      <c r="I226" s="190"/>
      <c r="L226" s="185"/>
      <c r="M226" s="191"/>
      <c r="N226" s="192"/>
      <c r="O226" s="192"/>
      <c r="P226" s="192"/>
      <c r="Q226" s="192"/>
      <c r="R226" s="192"/>
      <c r="S226" s="192"/>
      <c r="T226" s="193"/>
      <c r="AT226" s="194" t="s">
        <v>157</v>
      </c>
      <c r="AU226" s="194" t="s">
        <v>81</v>
      </c>
      <c r="AV226" s="11" t="s">
        <v>81</v>
      </c>
      <c r="AW226" s="11" t="s">
        <v>35</v>
      </c>
      <c r="AX226" s="11" t="s">
        <v>79</v>
      </c>
      <c r="AY226" s="194" t="s">
        <v>146</v>
      </c>
    </row>
    <row r="227" spans="2:65" s="1" customFormat="1" ht="22.6" customHeight="1">
      <c r="B227" s="172"/>
      <c r="C227" s="173" t="s">
        <v>431</v>
      </c>
      <c r="D227" s="173" t="s">
        <v>150</v>
      </c>
      <c r="E227" s="174" t="s">
        <v>432</v>
      </c>
      <c r="F227" s="175" t="s">
        <v>433</v>
      </c>
      <c r="G227" s="176" t="s">
        <v>201</v>
      </c>
      <c r="H227" s="177">
        <v>1.2949999999999999</v>
      </c>
      <c r="I227" s="178"/>
      <c r="J227" s="179">
        <f>ROUND(I227*H227,2)</f>
        <v>0</v>
      </c>
      <c r="K227" s="175" t="s">
        <v>154</v>
      </c>
      <c r="L227" s="39"/>
      <c r="M227" s="180" t="s">
        <v>5</v>
      </c>
      <c r="N227" s="181" t="s">
        <v>42</v>
      </c>
      <c r="O227" s="40"/>
      <c r="P227" s="182">
        <f>O227*H227</f>
        <v>0</v>
      </c>
      <c r="Q227" s="182">
        <v>1.319E-2</v>
      </c>
      <c r="R227" s="182">
        <f>Q227*H227</f>
        <v>1.708105E-2</v>
      </c>
      <c r="S227" s="182">
        <v>0</v>
      </c>
      <c r="T227" s="183">
        <f>S227*H227</f>
        <v>0</v>
      </c>
      <c r="AR227" s="22" t="s">
        <v>227</v>
      </c>
      <c r="AT227" s="22" t="s">
        <v>150</v>
      </c>
      <c r="AU227" s="22" t="s">
        <v>81</v>
      </c>
      <c r="AY227" s="22" t="s">
        <v>146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22" t="s">
        <v>79</v>
      </c>
      <c r="BK227" s="184">
        <f>ROUND(I227*H227,2)</f>
        <v>0</v>
      </c>
      <c r="BL227" s="22" t="s">
        <v>227</v>
      </c>
      <c r="BM227" s="22" t="s">
        <v>434</v>
      </c>
    </row>
    <row r="228" spans="2:65" s="11" customFormat="1">
      <c r="B228" s="185"/>
      <c r="D228" s="186" t="s">
        <v>157</v>
      </c>
      <c r="E228" s="187" t="s">
        <v>5</v>
      </c>
      <c r="F228" s="188" t="s">
        <v>435</v>
      </c>
      <c r="H228" s="189">
        <v>1.2949999999999999</v>
      </c>
      <c r="I228" s="190"/>
      <c r="L228" s="185"/>
      <c r="M228" s="191"/>
      <c r="N228" s="192"/>
      <c r="O228" s="192"/>
      <c r="P228" s="192"/>
      <c r="Q228" s="192"/>
      <c r="R228" s="192"/>
      <c r="S228" s="192"/>
      <c r="T228" s="193"/>
      <c r="AT228" s="194" t="s">
        <v>157</v>
      </c>
      <c r="AU228" s="194" t="s">
        <v>81</v>
      </c>
      <c r="AV228" s="11" t="s">
        <v>81</v>
      </c>
      <c r="AW228" s="11" t="s">
        <v>35</v>
      </c>
      <c r="AX228" s="11" t="s">
        <v>79</v>
      </c>
      <c r="AY228" s="194" t="s">
        <v>146</v>
      </c>
    </row>
    <row r="229" spans="2:65" s="1" customFormat="1" ht="31.6" customHeight="1">
      <c r="B229" s="172"/>
      <c r="C229" s="173" t="s">
        <v>436</v>
      </c>
      <c r="D229" s="173" t="s">
        <v>150</v>
      </c>
      <c r="E229" s="174" t="s">
        <v>437</v>
      </c>
      <c r="F229" s="175" t="s">
        <v>438</v>
      </c>
      <c r="G229" s="176" t="s">
        <v>201</v>
      </c>
      <c r="H229" s="177">
        <v>333.67</v>
      </c>
      <c r="I229" s="178"/>
      <c r="J229" s="179">
        <f>ROUND(I229*H229,2)</f>
        <v>0</v>
      </c>
      <c r="K229" s="175" t="s">
        <v>154</v>
      </c>
      <c r="L229" s="39"/>
      <c r="M229" s="180" t="s">
        <v>5</v>
      </c>
      <c r="N229" s="181" t="s">
        <v>42</v>
      </c>
      <c r="O229" s="40"/>
      <c r="P229" s="182">
        <f>O229*H229</f>
        <v>0</v>
      </c>
      <c r="Q229" s="182">
        <v>1.17E-3</v>
      </c>
      <c r="R229" s="182">
        <f>Q229*H229</f>
        <v>0.39039390000000002</v>
      </c>
      <c r="S229" s="182">
        <v>0</v>
      </c>
      <c r="T229" s="183">
        <f>S229*H229</f>
        <v>0</v>
      </c>
      <c r="AR229" s="22" t="s">
        <v>227</v>
      </c>
      <c r="AT229" s="22" t="s">
        <v>150</v>
      </c>
      <c r="AU229" s="22" t="s">
        <v>81</v>
      </c>
      <c r="AY229" s="22" t="s">
        <v>146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22" t="s">
        <v>79</v>
      </c>
      <c r="BK229" s="184">
        <f>ROUND(I229*H229,2)</f>
        <v>0</v>
      </c>
      <c r="BL229" s="22" t="s">
        <v>227</v>
      </c>
      <c r="BM229" s="22" t="s">
        <v>439</v>
      </c>
    </row>
    <row r="230" spans="2:65" s="11" customFormat="1">
      <c r="B230" s="185"/>
      <c r="D230" s="186" t="s">
        <v>157</v>
      </c>
      <c r="E230" s="187" t="s">
        <v>5</v>
      </c>
      <c r="F230" s="188" t="s">
        <v>440</v>
      </c>
      <c r="H230" s="189">
        <v>333.67</v>
      </c>
      <c r="I230" s="190"/>
      <c r="L230" s="185"/>
      <c r="M230" s="191"/>
      <c r="N230" s="192"/>
      <c r="O230" s="192"/>
      <c r="P230" s="192"/>
      <c r="Q230" s="192"/>
      <c r="R230" s="192"/>
      <c r="S230" s="192"/>
      <c r="T230" s="193"/>
      <c r="AT230" s="194" t="s">
        <v>157</v>
      </c>
      <c r="AU230" s="194" t="s">
        <v>81</v>
      </c>
      <c r="AV230" s="11" t="s">
        <v>81</v>
      </c>
      <c r="AW230" s="11" t="s">
        <v>35</v>
      </c>
      <c r="AX230" s="11" t="s">
        <v>79</v>
      </c>
      <c r="AY230" s="194" t="s">
        <v>146</v>
      </c>
    </row>
    <row r="231" spans="2:65" s="1" customFormat="1" ht="22.6" customHeight="1">
      <c r="B231" s="172"/>
      <c r="C231" s="195" t="s">
        <v>441</v>
      </c>
      <c r="D231" s="195" t="s">
        <v>169</v>
      </c>
      <c r="E231" s="196" t="s">
        <v>442</v>
      </c>
      <c r="F231" s="197" t="s">
        <v>1097</v>
      </c>
      <c r="G231" s="198" t="s">
        <v>201</v>
      </c>
      <c r="H231" s="199">
        <v>350.35399999999998</v>
      </c>
      <c r="I231" s="200"/>
      <c r="J231" s="201">
        <f>ROUND(I231*H231,2)</f>
        <v>0</v>
      </c>
      <c r="K231" s="197" t="s">
        <v>154</v>
      </c>
      <c r="L231" s="202"/>
      <c r="M231" s="203" t="s">
        <v>5</v>
      </c>
      <c r="N231" s="204" t="s">
        <v>42</v>
      </c>
      <c r="O231" s="40"/>
      <c r="P231" s="182">
        <f>O231*H231</f>
        <v>0</v>
      </c>
      <c r="Q231" s="182">
        <v>1.3500000000000001E-3</v>
      </c>
      <c r="R231" s="182">
        <f>Q231*H231</f>
        <v>0.47297790000000001</v>
      </c>
      <c r="S231" s="182">
        <v>0</v>
      </c>
      <c r="T231" s="183">
        <f>S231*H231</f>
        <v>0</v>
      </c>
      <c r="AR231" s="22" t="s">
        <v>318</v>
      </c>
      <c r="AT231" s="22" t="s">
        <v>169</v>
      </c>
      <c r="AU231" s="22" t="s">
        <v>81</v>
      </c>
      <c r="AY231" s="22" t="s">
        <v>146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22" t="s">
        <v>79</v>
      </c>
      <c r="BK231" s="184">
        <f>ROUND(I231*H231,2)</f>
        <v>0</v>
      </c>
      <c r="BL231" s="22" t="s">
        <v>227</v>
      </c>
      <c r="BM231" s="22" t="s">
        <v>443</v>
      </c>
    </row>
    <row r="232" spans="2:65" s="11" customFormat="1">
      <c r="B232" s="185"/>
      <c r="D232" s="186" t="s">
        <v>157</v>
      </c>
      <c r="F232" s="188" t="s">
        <v>444</v>
      </c>
      <c r="H232" s="189">
        <v>350.35399999999998</v>
      </c>
      <c r="I232" s="190"/>
      <c r="L232" s="185"/>
      <c r="M232" s="191"/>
      <c r="N232" s="192"/>
      <c r="O232" s="192"/>
      <c r="P232" s="192"/>
      <c r="Q232" s="192"/>
      <c r="R232" s="192"/>
      <c r="S232" s="192"/>
      <c r="T232" s="193"/>
      <c r="AT232" s="194" t="s">
        <v>157</v>
      </c>
      <c r="AU232" s="194" t="s">
        <v>81</v>
      </c>
      <c r="AV232" s="11" t="s">
        <v>81</v>
      </c>
      <c r="AW232" s="11" t="s">
        <v>6</v>
      </c>
      <c r="AX232" s="11" t="s">
        <v>79</v>
      </c>
      <c r="AY232" s="194" t="s">
        <v>146</v>
      </c>
    </row>
    <row r="233" spans="2:65" s="1" customFormat="1" ht="31.6" customHeight="1">
      <c r="B233" s="172"/>
      <c r="C233" s="173" t="s">
        <v>445</v>
      </c>
      <c r="D233" s="173" t="s">
        <v>150</v>
      </c>
      <c r="E233" s="174" t="s">
        <v>437</v>
      </c>
      <c r="F233" s="175" t="s">
        <v>438</v>
      </c>
      <c r="G233" s="176" t="s">
        <v>201</v>
      </c>
      <c r="H233" s="177">
        <v>4.0979999999999999</v>
      </c>
      <c r="I233" s="178"/>
      <c r="J233" s="179">
        <f>ROUND(I233*H233,2)</f>
        <v>0</v>
      </c>
      <c r="K233" s="175" t="s">
        <v>154</v>
      </c>
      <c r="L233" s="39"/>
      <c r="M233" s="180" t="s">
        <v>5</v>
      </c>
      <c r="N233" s="181" t="s">
        <v>42</v>
      </c>
      <c r="O233" s="40"/>
      <c r="P233" s="182">
        <f>O233*H233</f>
        <v>0</v>
      </c>
      <c r="Q233" s="182">
        <v>1.17E-3</v>
      </c>
      <c r="R233" s="182">
        <f>Q233*H233</f>
        <v>4.7946600000000001E-3</v>
      </c>
      <c r="S233" s="182">
        <v>0</v>
      </c>
      <c r="T233" s="183">
        <f>S233*H233</f>
        <v>0</v>
      </c>
      <c r="AR233" s="22" t="s">
        <v>227</v>
      </c>
      <c r="AT233" s="22" t="s">
        <v>150</v>
      </c>
      <c r="AU233" s="22" t="s">
        <v>81</v>
      </c>
      <c r="AY233" s="22" t="s">
        <v>146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22" t="s">
        <v>79</v>
      </c>
      <c r="BK233" s="184">
        <f>ROUND(I233*H233,2)</f>
        <v>0</v>
      </c>
      <c r="BL233" s="22" t="s">
        <v>227</v>
      </c>
      <c r="BM233" s="22" t="s">
        <v>446</v>
      </c>
    </row>
    <row r="234" spans="2:65" s="11" customFormat="1">
      <c r="B234" s="185"/>
      <c r="D234" s="186" t="s">
        <v>157</v>
      </c>
      <c r="E234" s="187" t="s">
        <v>5</v>
      </c>
      <c r="F234" s="188" t="s">
        <v>447</v>
      </c>
      <c r="H234" s="189">
        <v>4.0979999999999999</v>
      </c>
      <c r="I234" s="190"/>
      <c r="L234" s="185"/>
      <c r="M234" s="191"/>
      <c r="N234" s="192"/>
      <c r="O234" s="192"/>
      <c r="P234" s="192"/>
      <c r="Q234" s="192"/>
      <c r="R234" s="192"/>
      <c r="S234" s="192"/>
      <c r="T234" s="193"/>
      <c r="AT234" s="194" t="s">
        <v>157</v>
      </c>
      <c r="AU234" s="194" t="s">
        <v>81</v>
      </c>
      <c r="AV234" s="11" t="s">
        <v>81</v>
      </c>
      <c r="AW234" s="11" t="s">
        <v>35</v>
      </c>
      <c r="AX234" s="11" t="s">
        <v>79</v>
      </c>
      <c r="AY234" s="194" t="s">
        <v>146</v>
      </c>
    </row>
    <row r="235" spans="2:65" s="1" customFormat="1" ht="22.6" customHeight="1">
      <c r="B235" s="172"/>
      <c r="C235" s="195" t="s">
        <v>448</v>
      </c>
      <c r="D235" s="195" t="s">
        <v>169</v>
      </c>
      <c r="E235" s="196" t="s">
        <v>449</v>
      </c>
      <c r="F235" s="197" t="s">
        <v>1098</v>
      </c>
      <c r="G235" s="198" t="s">
        <v>201</v>
      </c>
      <c r="H235" s="199">
        <v>4.3029999999999999</v>
      </c>
      <c r="I235" s="200"/>
      <c r="J235" s="201">
        <f>ROUND(I235*H235,2)</f>
        <v>0</v>
      </c>
      <c r="K235" s="197" t="s">
        <v>154</v>
      </c>
      <c r="L235" s="202"/>
      <c r="M235" s="203" t="s">
        <v>5</v>
      </c>
      <c r="N235" s="204" t="s">
        <v>42</v>
      </c>
      <c r="O235" s="40"/>
      <c r="P235" s="182">
        <f>O235*H235</f>
        <v>0</v>
      </c>
      <c r="Q235" s="182">
        <v>1.65E-3</v>
      </c>
      <c r="R235" s="182">
        <f>Q235*H235</f>
        <v>7.0999499999999998E-3</v>
      </c>
      <c r="S235" s="182">
        <v>0</v>
      </c>
      <c r="T235" s="183">
        <f>S235*H235</f>
        <v>0</v>
      </c>
      <c r="AR235" s="22" t="s">
        <v>318</v>
      </c>
      <c r="AT235" s="22" t="s">
        <v>169</v>
      </c>
      <c r="AU235" s="22" t="s">
        <v>81</v>
      </c>
      <c r="AY235" s="22" t="s">
        <v>146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22" t="s">
        <v>79</v>
      </c>
      <c r="BK235" s="184">
        <f>ROUND(I235*H235,2)</f>
        <v>0</v>
      </c>
      <c r="BL235" s="22" t="s">
        <v>227</v>
      </c>
      <c r="BM235" s="22" t="s">
        <v>450</v>
      </c>
    </row>
    <row r="236" spans="2:65" s="11" customFormat="1">
      <c r="B236" s="185"/>
      <c r="D236" s="186" t="s">
        <v>157</v>
      </c>
      <c r="F236" s="188" t="s">
        <v>451</v>
      </c>
      <c r="H236" s="189">
        <v>4.3029999999999999</v>
      </c>
      <c r="I236" s="190"/>
      <c r="L236" s="185"/>
      <c r="M236" s="191"/>
      <c r="N236" s="192"/>
      <c r="O236" s="192"/>
      <c r="P236" s="192"/>
      <c r="Q236" s="192"/>
      <c r="R236" s="192"/>
      <c r="S236" s="192"/>
      <c r="T236" s="193"/>
      <c r="AT236" s="194" t="s">
        <v>157</v>
      </c>
      <c r="AU236" s="194" t="s">
        <v>81</v>
      </c>
      <c r="AV236" s="11" t="s">
        <v>81</v>
      </c>
      <c r="AW236" s="11" t="s">
        <v>6</v>
      </c>
      <c r="AX236" s="11" t="s">
        <v>79</v>
      </c>
      <c r="AY236" s="194" t="s">
        <v>146</v>
      </c>
    </row>
    <row r="237" spans="2:65" s="1" customFormat="1" ht="22.6" customHeight="1">
      <c r="B237" s="172"/>
      <c r="C237" s="173" t="s">
        <v>452</v>
      </c>
      <c r="D237" s="173" t="s">
        <v>150</v>
      </c>
      <c r="E237" s="174" t="s">
        <v>453</v>
      </c>
      <c r="F237" s="175" t="s">
        <v>454</v>
      </c>
      <c r="G237" s="176" t="s">
        <v>310</v>
      </c>
      <c r="H237" s="177">
        <v>165.91</v>
      </c>
      <c r="I237" s="178"/>
      <c r="J237" s="179">
        <f>ROUND(I237*H237,2)</f>
        <v>0</v>
      </c>
      <c r="K237" s="175" t="s">
        <v>154</v>
      </c>
      <c r="L237" s="39"/>
      <c r="M237" s="180" t="s">
        <v>5</v>
      </c>
      <c r="N237" s="181" t="s">
        <v>42</v>
      </c>
      <c r="O237" s="40"/>
      <c r="P237" s="182">
        <f>O237*H237</f>
        <v>0</v>
      </c>
      <c r="Q237" s="182">
        <v>2.0000000000000001E-4</v>
      </c>
      <c r="R237" s="182">
        <f>Q237*H237</f>
        <v>3.3182000000000003E-2</v>
      </c>
      <c r="S237" s="182">
        <v>0</v>
      </c>
      <c r="T237" s="183">
        <f>S237*H237</f>
        <v>0</v>
      </c>
      <c r="AR237" s="22" t="s">
        <v>227</v>
      </c>
      <c r="AT237" s="22" t="s">
        <v>150</v>
      </c>
      <c r="AU237" s="22" t="s">
        <v>81</v>
      </c>
      <c r="AY237" s="22" t="s">
        <v>146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22" t="s">
        <v>79</v>
      </c>
      <c r="BK237" s="184">
        <f>ROUND(I237*H237,2)</f>
        <v>0</v>
      </c>
      <c r="BL237" s="22" t="s">
        <v>227</v>
      </c>
      <c r="BM237" s="22" t="s">
        <v>455</v>
      </c>
    </row>
    <row r="238" spans="2:65" s="11" customFormat="1">
      <c r="B238" s="185"/>
      <c r="D238" s="186" t="s">
        <v>157</v>
      </c>
      <c r="E238" s="187" t="s">
        <v>5</v>
      </c>
      <c r="F238" s="188" t="s">
        <v>456</v>
      </c>
      <c r="H238" s="189">
        <v>165.91</v>
      </c>
      <c r="I238" s="190"/>
      <c r="L238" s="185"/>
      <c r="M238" s="191"/>
      <c r="N238" s="192"/>
      <c r="O238" s="192"/>
      <c r="P238" s="192"/>
      <c r="Q238" s="192"/>
      <c r="R238" s="192"/>
      <c r="S238" s="192"/>
      <c r="T238" s="193"/>
      <c r="AT238" s="194" t="s">
        <v>157</v>
      </c>
      <c r="AU238" s="194" t="s">
        <v>81</v>
      </c>
      <c r="AV238" s="11" t="s">
        <v>81</v>
      </c>
      <c r="AW238" s="11" t="s">
        <v>35</v>
      </c>
      <c r="AX238" s="11" t="s">
        <v>79</v>
      </c>
      <c r="AY238" s="194" t="s">
        <v>146</v>
      </c>
    </row>
    <row r="239" spans="2:65" s="1" customFormat="1" ht="22.6" customHeight="1">
      <c r="B239" s="172"/>
      <c r="C239" s="173" t="s">
        <v>457</v>
      </c>
      <c r="D239" s="173" t="s">
        <v>150</v>
      </c>
      <c r="E239" s="174" t="s">
        <v>458</v>
      </c>
      <c r="F239" s="175" t="s">
        <v>459</v>
      </c>
      <c r="G239" s="176" t="s">
        <v>366</v>
      </c>
      <c r="H239" s="217"/>
      <c r="I239" s="178"/>
      <c r="J239" s="179">
        <f>ROUND(I239*H239,2)</f>
        <v>0</v>
      </c>
      <c r="K239" s="175" t="s">
        <v>154</v>
      </c>
      <c r="L239" s="39"/>
      <c r="M239" s="180" t="s">
        <v>5</v>
      </c>
      <c r="N239" s="181" t="s">
        <v>42</v>
      </c>
      <c r="O239" s="40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AR239" s="22" t="s">
        <v>227</v>
      </c>
      <c r="AT239" s="22" t="s">
        <v>150</v>
      </c>
      <c r="AU239" s="22" t="s">
        <v>81</v>
      </c>
      <c r="AY239" s="22" t="s">
        <v>146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22" t="s">
        <v>79</v>
      </c>
      <c r="BK239" s="184">
        <f>ROUND(I239*H239,2)</f>
        <v>0</v>
      </c>
      <c r="BL239" s="22" t="s">
        <v>227</v>
      </c>
      <c r="BM239" s="22" t="s">
        <v>460</v>
      </c>
    </row>
    <row r="240" spans="2:65" s="10" customFormat="1" ht="29.8" customHeight="1">
      <c r="B240" s="158"/>
      <c r="D240" s="169" t="s">
        <v>70</v>
      </c>
      <c r="E240" s="170" t="s">
        <v>461</v>
      </c>
      <c r="F240" s="170" t="s">
        <v>462</v>
      </c>
      <c r="I240" s="161"/>
      <c r="J240" s="171">
        <f>BK240</f>
        <v>0</v>
      </c>
      <c r="L240" s="158"/>
      <c r="M240" s="163"/>
      <c r="N240" s="164"/>
      <c r="O240" s="164"/>
      <c r="P240" s="165">
        <f>SUM(P241:P256)</f>
        <v>0</v>
      </c>
      <c r="Q240" s="164"/>
      <c r="R240" s="165">
        <f>SUM(R241:R256)</f>
        <v>0</v>
      </c>
      <c r="S240" s="164"/>
      <c r="T240" s="166">
        <f>SUM(T241:T256)</f>
        <v>0</v>
      </c>
      <c r="AR240" s="159" t="s">
        <v>81</v>
      </c>
      <c r="AT240" s="167" t="s">
        <v>70</v>
      </c>
      <c r="AU240" s="167" t="s">
        <v>79</v>
      </c>
      <c r="AY240" s="159" t="s">
        <v>146</v>
      </c>
      <c r="BK240" s="168">
        <f>SUM(BK241:BK256)</f>
        <v>0</v>
      </c>
    </row>
    <row r="241" spans="2:65" s="1" customFormat="1" ht="22.6" customHeight="1">
      <c r="B241" s="172"/>
      <c r="C241" s="173" t="s">
        <v>463</v>
      </c>
      <c r="D241" s="173" t="s">
        <v>150</v>
      </c>
      <c r="E241" s="174" t="s">
        <v>464</v>
      </c>
      <c r="F241" s="175" t="s">
        <v>465</v>
      </c>
      <c r="G241" s="176" t="s">
        <v>201</v>
      </c>
      <c r="H241" s="177">
        <v>6.665</v>
      </c>
      <c r="I241" s="178"/>
      <c r="J241" s="179">
        <f>ROUND(I241*H241,2)</f>
        <v>0</v>
      </c>
      <c r="K241" s="175" t="s">
        <v>5</v>
      </c>
      <c r="L241" s="39"/>
      <c r="M241" s="180" t="s">
        <v>5</v>
      </c>
      <c r="N241" s="181" t="s">
        <v>42</v>
      </c>
      <c r="O241" s="40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AR241" s="22" t="s">
        <v>227</v>
      </c>
      <c r="AT241" s="22" t="s">
        <v>150</v>
      </c>
      <c r="AU241" s="22" t="s">
        <v>81</v>
      </c>
      <c r="AY241" s="22" t="s">
        <v>146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22" t="s">
        <v>79</v>
      </c>
      <c r="BK241" s="184">
        <f>ROUND(I241*H241,2)</f>
        <v>0</v>
      </c>
      <c r="BL241" s="22" t="s">
        <v>227</v>
      </c>
      <c r="BM241" s="22" t="s">
        <v>466</v>
      </c>
    </row>
    <row r="242" spans="2:65" s="11" customFormat="1">
      <c r="B242" s="185"/>
      <c r="D242" s="186" t="s">
        <v>157</v>
      </c>
      <c r="E242" s="187" t="s">
        <v>5</v>
      </c>
      <c r="F242" s="188" t="s">
        <v>467</v>
      </c>
      <c r="H242" s="189">
        <v>6.665</v>
      </c>
      <c r="I242" s="190"/>
      <c r="L242" s="185"/>
      <c r="M242" s="191"/>
      <c r="N242" s="192"/>
      <c r="O242" s="192"/>
      <c r="P242" s="192"/>
      <c r="Q242" s="192"/>
      <c r="R242" s="192"/>
      <c r="S242" s="192"/>
      <c r="T242" s="193"/>
      <c r="AT242" s="194" t="s">
        <v>157</v>
      </c>
      <c r="AU242" s="194" t="s">
        <v>81</v>
      </c>
      <c r="AV242" s="11" t="s">
        <v>81</v>
      </c>
      <c r="AW242" s="11" t="s">
        <v>35</v>
      </c>
      <c r="AX242" s="11" t="s">
        <v>79</v>
      </c>
      <c r="AY242" s="194" t="s">
        <v>146</v>
      </c>
    </row>
    <row r="243" spans="2:65" s="1" customFormat="1" ht="31.6" customHeight="1">
      <c r="B243" s="172"/>
      <c r="C243" s="173" t="s">
        <v>468</v>
      </c>
      <c r="D243" s="173" t="s">
        <v>150</v>
      </c>
      <c r="E243" s="174" t="s">
        <v>469</v>
      </c>
      <c r="F243" s="175" t="s">
        <v>470</v>
      </c>
      <c r="G243" s="176" t="s">
        <v>471</v>
      </c>
      <c r="H243" s="177">
        <v>1</v>
      </c>
      <c r="I243" s="178"/>
      <c r="J243" s="179">
        <f>ROUND(I243*H243,2)</f>
        <v>0</v>
      </c>
      <c r="K243" s="175" t="s">
        <v>5</v>
      </c>
      <c r="L243" s="39"/>
      <c r="M243" s="180" t="s">
        <v>5</v>
      </c>
      <c r="N243" s="181" t="s">
        <v>42</v>
      </c>
      <c r="O243" s="40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AR243" s="22" t="s">
        <v>227</v>
      </c>
      <c r="AT243" s="22" t="s">
        <v>150</v>
      </c>
      <c r="AU243" s="22" t="s">
        <v>81</v>
      </c>
      <c r="AY243" s="22" t="s">
        <v>146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22" t="s">
        <v>79</v>
      </c>
      <c r="BK243" s="184">
        <f>ROUND(I243*H243,2)</f>
        <v>0</v>
      </c>
      <c r="BL243" s="22" t="s">
        <v>227</v>
      </c>
      <c r="BM243" s="22" t="s">
        <v>472</v>
      </c>
    </row>
    <row r="244" spans="2:65" s="11" customFormat="1">
      <c r="B244" s="185"/>
      <c r="D244" s="186" t="s">
        <v>157</v>
      </c>
      <c r="E244" s="187" t="s">
        <v>5</v>
      </c>
      <c r="F244" s="188" t="s">
        <v>473</v>
      </c>
      <c r="H244" s="189">
        <v>1</v>
      </c>
      <c r="I244" s="190"/>
      <c r="L244" s="185"/>
      <c r="M244" s="191"/>
      <c r="N244" s="192"/>
      <c r="O244" s="192"/>
      <c r="P244" s="192"/>
      <c r="Q244" s="192"/>
      <c r="R244" s="192"/>
      <c r="S244" s="192"/>
      <c r="T244" s="193"/>
      <c r="AT244" s="194" t="s">
        <v>157</v>
      </c>
      <c r="AU244" s="194" t="s">
        <v>81</v>
      </c>
      <c r="AV244" s="11" t="s">
        <v>81</v>
      </c>
      <c r="AW244" s="11" t="s">
        <v>35</v>
      </c>
      <c r="AX244" s="11" t="s">
        <v>79</v>
      </c>
      <c r="AY244" s="194" t="s">
        <v>146</v>
      </c>
    </row>
    <row r="245" spans="2:65" s="1" customFormat="1" ht="22.6" customHeight="1">
      <c r="B245" s="172"/>
      <c r="C245" s="173" t="s">
        <v>474</v>
      </c>
      <c r="D245" s="173" t="s">
        <v>150</v>
      </c>
      <c r="E245" s="174" t="s">
        <v>475</v>
      </c>
      <c r="F245" s="175" t="s">
        <v>476</v>
      </c>
      <c r="G245" s="176" t="s">
        <v>471</v>
      </c>
      <c r="H245" s="177">
        <v>1</v>
      </c>
      <c r="I245" s="178"/>
      <c r="J245" s="179">
        <f>ROUND(I245*H245,2)</f>
        <v>0</v>
      </c>
      <c r="K245" s="175" t="s">
        <v>5</v>
      </c>
      <c r="L245" s="39"/>
      <c r="M245" s="180" t="s">
        <v>5</v>
      </c>
      <c r="N245" s="181" t="s">
        <v>42</v>
      </c>
      <c r="O245" s="40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AR245" s="22" t="s">
        <v>227</v>
      </c>
      <c r="AT245" s="22" t="s">
        <v>150</v>
      </c>
      <c r="AU245" s="22" t="s">
        <v>81</v>
      </c>
      <c r="AY245" s="22" t="s">
        <v>146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22" t="s">
        <v>79</v>
      </c>
      <c r="BK245" s="184">
        <f>ROUND(I245*H245,2)</f>
        <v>0</v>
      </c>
      <c r="BL245" s="22" t="s">
        <v>227</v>
      </c>
      <c r="BM245" s="22" t="s">
        <v>477</v>
      </c>
    </row>
    <row r="246" spans="2:65" s="11" customFormat="1">
      <c r="B246" s="185"/>
      <c r="D246" s="186" t="s">
        <v>157</v>
      </c>
      <c r="E246" s="187" t="s">
        <v>5</v>
      </c>
      <c r="F246" s="188" t="s">
        <v>478</v>
      </c>
      <c r="H246" s="189">
        <v>1</v>
      </c>
      <c r="I246" s="190"/>
      <c r="L246" s="185"/>
      <c r="M246" s="191"/>
      <c r="N246" s="192"/>
      <c r="O246" s="192"/>
      <c r="P246" s="192"/>
      <c r="Q246" s="192"/>
      <c r="R246" s="192"/>
      <c r="S246" s="192"/>
      <c r="T246" s="193"/>
      <c r="AT246" s="194" t="s">
        <v>157</v>
      </c>
      <c r="AU246" s="194" t="s">
        <v>81</v>
      </c>
      <c r="AV246" s="11" t="s">
        <v>81</v>
      </c>
      <c r="AW246" s="11" t="s">
        <v>35</v>
      </c>
      <c r="AX246" s="11" t="s">
        <v>79</v>
      </c>
      <c r="AY246" s="194" t="s">
        <v>146</v>
      </c>
    </row>
    <row r="247" spans="2:65" s="1" customFormat="1" ht="22.6" customHeight="1">
      <c r="B247" s="172"/>
      <c r="C247" s="173" t="s">
        <v>479</v>
      </c>
      <c r="D247" s="173" t="s">
        <v>150</v>
      </c>
      <c r="E247" s="174" t="s">
        <v>480</v>
      </c>
      <c r="F247" s="175" t="s">
        <v>481</v>
      </c>
      <c r="G247" s="176" t="s">
        <v>471</v>
      </c>
      <c r="H247" s="177">
        <v>8</v>
      </c>
      <c r="I247" s="178"/>
      <c r="J247" s="179">
        <f>ROUND(I247*H247,2)</f>
        <v>0</v>
      </c>
      <c r="K247" s="175" t="s">
        <v>5</v>
      </c>
      <c r="L247" s="39"/>
      <c r="M247" s="180" t="s">
        <v>5</v>
      </c>
      <c r="N247" s="181" t="s">
        <v>42</v>
      </c>
      <c r="O247" s="40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AR247" s="22" t="s">
        <v>227</v>
      </c>
      <c r="AT247" s="22" t="s">
        <v>150</v>
      </c>
      <c r="AU247" s="22" t="s">
        <v>81</v>
      </c>
      <c r="AY247" s="22" t="s">
        <v>146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22" t="s">
        <v>79</v>
      </c>
      <c r="BK247" s="184">
        <f>ROUND(I247*H247,2)</f>
        <v>0</v>
      </c>
      <c r="BL247" s="22" t="s">
        <v>227</v>
      </c>
      <c r="BM247" s="22" t="s">
        <v>482</v>
      </c>
    </row>
    <row r="248" spans="2:65" s="11" customFormat="1">
      <c r="B248" s="185"/>
      <c r="D248" s="186" t="s">
        <v>157</v>
      </c>
      <c r="E248" s="187" t="s">
        <v>5</v>
      </c>
      <c r="F248" s="188" t="s">
        <v>483</v>
      </c>
      <c r="H248" s="189">
        <v>8</v>
      </c>
      <c r="I248" s="190"/>
      <c r="L248" s="185"/>
      <c r="M248" s="191"/>
      <c r="N248" s="192"/>
      <c r="O248" s="192"/>
      <c r="P248" s="192"/>
      <c r="Q248" s="192"/>
      <c r="R248" s="192"/>
      <c r="S248" s="192"/>
      <c r="T248" s="193"/>
      <c r="AT248" s="194" t="s">
        <v>157</v>
      </c>
      <c r="AU248" s="194" t="s">
        <v>81</v>
      </c>
      <c r="AV248" s="11" t="s">
        <v>81</v>
      </c>
      <c r="AW248" s="11" t="s">
        <v>35</v>
      </c>
      <c r="AX248" s="11" t="s">
        <v>79</v>
      </c>
      <c r="AY248" s="194" t="s">
        <v>146</v>
      </c>
    </row>
    <row r="249" spans="2:65" s="1" customFormat="1" ht="22.6" customHeight="1">
      <c r="B249" s="172"/>
      <c r="C249" s="173" t="s">
        <v>484</v>
      </c>
      <c r="D249" s="173" t="s">
        <v>150</v>
      </c>
      <c r="E249" s="174" t="s">
        <v>485</v>
      </c>
      <c r="F249" s="175" t="s">
        <v>486</v>
      </c>
      <c r="G249" s="176" t="s">
        <v>471</v>
      </c>
      <c r="H249" s="177">
        <v>2</v>
      </c>
      <c r="I249" s="178"/>
      <c r="J249" s="179">
        <f>ROUND(I249*H249,2)</f>
        <v>0</v>
      </c>
      <c r="K249" s="175" t="s">
        <v>5</v>
      </c>
      <c r="L249" s="39"/>
      <c r="M249" s="180" t="s">
        <v>5</v>
      </c>
      <c r="N249" s="181" t="s">
        <v>42</v>
      </c>
      <c r="O249" s="40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AR249" s="22" t="s">
        <v>227</v>
      </c>
      <c r="AT249" s="22" t="s">
        <v>150</v>
      </c>
      <c r="AU249" s="22" t="s">
        <v>81</v>
      </c>
      <c r="AY249" s="22" t="s">
        <v>146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22" t="s">
        <v>79</v>
      </c>
      <c r="BK249" s="184">
        <f>ROUND(I249*H249,2)</f>
        <v>0</v>
      </c>
      <c r="BL249" s="22" t="s">
        <v>227</v>
      </c>
      <c r="BM249" s="22" t="s">
        <v>487</v>
      </c>
    </row>
    <row r="250" spans="2:65" s="11" customFormat="1">
      <c r="B250" s="185"/>
      <c r="D250" s="186" t="s">
        <v>157</v>
      </c>
      <c r="E250" s="187" t="s">
        <v>5</v>
      </c>
      <c r="F250" s="188" t="s">
        <v>488</v>
      </c>
      <c r="H250" s="189">
        <v>2</v>
      </c>
      <c r="I250" s="190"/>
      <c r="L250" s="185"/>
      <c r="M250" s="191"/>
      <c r="N250" s="192"/>
      <c r="O250" s="192"/>
      <c r="P250" s="192"/>
      <c r="Q250" s="192"/>
      <c r="R250" s="192"/>
      <c r="S250" s="192"/>
      <c r="T250" s="193"/>
      <c r="AT250" s="194" t="s">
        <v>157</v>
      </c>
      <c r="AU250" s="194" t="s">
        <v>81</v>
      </c>
      <c r="AV250" s="11" t="s">
        <v>81</v>
      </c>
      <c r="AW250" s="11" t="s">
        <v>35</v>
      </c>
      <c r="AX250" s="11" t="s">
        <v>79</v>
      </c>
      <c r="AY250" s="194" t="s">
        <v>146</v>
      </c>
    </row>
    <row r="251" spans="2:65" s="1" customFormat="1" ht="22.6" customHeight="1">
      <c r="B251" s="172"/>
      <c r="C251" s="173" t="s">
        <v>489</v>
      </c>
      <c r="D251" s="173" t="s">
        <v>150</v>
      </c>
      <c r="E251" s="174" t="s">
        <v>490</v>
      </c>
      <c r="F251" s="175" t="s">
        <v>491</v>
      </c>
      <c r="G251" s="176" t="s">
        <v>201</v>
      </c>
      <c r="H251" s="177">
        <v>0.5</v>
      </c>
      <c r="I251" s="178"/>
      <c r="J251" s="179">
        <f>ROUND(I251*H251,2)</f>
        <v>0</v>
      </c>
      <c r="K251" s="175" t="s">
        <v>5</v>
      </c>
      <c r="L251" s="39"/>
      <c r="M251" s="180" t="s">
        <v>5</v>
      </c>
      <c r="N251" s="181" t="s">
        <v>42</v>
      </c>
      <c r="O251" s="40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AR251" s="22" t="s">
        <v>227</v>
      </c>
      <c r="AT251" s="22" t="s">
        <v>150</v>
      </c>
      <c r="AU251" s="22" t="s">
        <v>81</v>
      </c>
      <c r="AY251" s="22" t="s">
        <v>146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22" t="s">
        <v>79</v>
      </c>
      <c r="BK251" s="184">
        <f>ROUND(I251*H251,2)</f>
        <v>0</v>
      </c>
      <c r="BL251" s="22" t="s">
        <v>227</v>
      </c>
      <c r="BM251" s="22" t="s">
        <v>492</v>
      </c>
    </row>
    <row r="252" spans="2:65" s="11" customFormat="1">
      <c r="B252" s="185"/>
      <c r="D252" s="186" t="s">
        <v>157</v>
      </c>
      <c r="E252" s="187" t="s">
        <v>5</v>
      </c>
      <c r="F252" s="188" t="s">
        <v>493</v>
      </c>
      <c r="H252" s="189">
        <v>0.5</v>
      </c>
      <c r="I252" s="190"/>
      <c r="L252" s="185"/>
      <c r="M252" s="191"/>
      <c r="N252" s="192"/>
      <c r="O252" s="192"/>
      <c r="P252" s="192"/>
      <c r="Q252" s="192"/>
      <c r="R252" s="192"/>
      <c r="S252" s="192"/>
      <c r="T252" s="193"/>
      <c r="AT252" s="194" t="s">
        <v>157</v>
      </c>
      <c r="AU252" s="194" t="s">
        <v>81</v>
      </c>
      <c r="AV252" s="11" t="s">
        <v>81</v>
      </c>
      <c r="AW252" s="11" t="s">
        <v>35</v>
      </c>
      <c r="AX252" s="11" t="s">
        <v>79</v>
      </c>
      <c r="AY252" s="194" t="s">
        <v>146</v>
      </c>
    </row>
    <row r="253" spans="2:65" s="1" customFormat="1" ht="22.6" customHeight="1">
      <c r="B253" s="172"/>
      <c r="C253" s="173" t="s">
        <v>494</v>
      </c>
      <c r="D253" s="173" t="s">
        <v>150</v>
      </c>
      <c r="E253" s="174" t="s">
        <v>495</v>
      </c>
      <c r="F253" s="175" t="s">
        <v>496</v>
      </c>
      <c r="G253" s="176" t="s">
        <v>167</v>
      </c>
      <c r="H253" s="177">
        <v>6</v>
      </c>
      <c r="I253" s="178"/>
      <c r="J253" s="179">
        <f>ROUND(I253*H253,2)</f>
        <v>0</v>
      </c>
      <c r="K253" s="175" t="s">
        <v>154</v>
      </c>
      <c r="L253" s="39"/>
      <c r="M253" s="180" t="s">
        <v>5</v>
      </c>
      <c r="N253" s="181" t="s">
        <v>42</v>
      </c>
      <c r="O253" s="40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AR253" s="22" t="s">
        <v>227</v>
      </c>
      <c r="AT253" s="22" t="s">
        <v>150</v>
      </c>
      <c r="AU253" s="22" t="s">
        <v>81</v>
      </c>
      <c r="AY253" s="22" t="s">
        <v>146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22" t="s">
        <v>79</v>
      </c>
      <c r="BK253" s="184">
        <f>ROUND(I253*H253,2)</f>
        <v>0</v>
      </c>
      <c r="BL253" s="22" t="s">
        <v>227</v>
      </c>
      <c r="BM253" s="22" t="s">
        <v>497</v>
      </c>
    </row>
    <row r="254" spans="2:65" s="1" customFormat="1" ht="22.6" customHeight="1">
      <c r="B254" s="172"/>
      <c r="C254" s="173" t="s">
        <v>498</v>
      </c>
      <c r="D254" s="173" t="s">
        <v>150</v>
      </c>
      <c r="E254" s="174" t="s">
        <v>499</v>
      </c>
      <c r="F254" s="175" t="s">
        <v>500</v>
      </c>
      <c r="G254" s="176" t="s">
        <v>167</v>
      </c>
      <c r="H254" s="177">
        <v>2</v>
      </c>
      <c r="I254" s="178"/>
      <c r="J254" s="179">
        <f>ROUND(I254*H254,2)</f>
        <v>0</v>
      </c>
      <c r="K254" s="175" t="s">
        <v>154</v>
      </c>
      <c r="L254" s="39"/>
      <c r="M254" s="180" t="s">
        <v>5</v>
      </c>
      <c r="N254" s="181" t="s">
        <v>42</v>
      </c>
      <c r="O254" s="40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AR254" s="22" t="s">
        <v>227</v>
      </c>
      <c r="AT254" s="22" t="s">
        <v>150</v>
      </c>
      <c r="AU254" s="22" t="s">
        <v>81</v>
      </c>
      <c r="AY254" s="22" t="s">
        <v>146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22" t="s">
        <v>79</v>
      </c>
      <c r="BK254" s="184">
        <f>ROUND(I254*H254,2)</f>
        <v>0</v>
      </c>
      <c r="BL254" s="22" t="s">
        <v>227</v>
      </c>
      <c r="BM254" s="22" t="s">
        <v>501</v>
      </c>
    </row>
    <row r="255" spans="2:65" s="1" customFormat="1" ht="22.6" customHeight="1">
      <c r="B255" s="172"/>
      <c r="C255" s="173" t="s">
        <v>502</v>
      </c>
      <c r="D255" s="173" t="s">
        <v>150</v>
      </c>
      <c r="E255" s="174" t="s">
        <v>503</v>
      </c>
      <c r="F255" s="175" t="s">
        <v>504</v>
      </c>
      <c r="G255" s="176" t="s">
        <v>167</v>
      </c>
      <c r="H255" s="177">
        <v>1</v>
      </c>
      <c r="I255" s="178"/>
      <c r="J255" s="179">
        <f>ROUND(I255*H255,2)</f>
        <v>0</v>
      </c>
      <c r="K255" s="175" t="s">
        <v>154</v>
      </c>
      <c r="L255" s="39"/>
      <c r="M255" s="180" t="s">
        <v>5</v>
      </c>
      <c r="N255" s="181" t="s">
        <v>42</v>
      </c>
      <c r="O255" s="40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AR255" s="22" t="s">
        <v>227</v>
      </c>
      <c r="AT255" s="22" t="s">
        <v>150</v>
      </c>
      <c r="AU255" s="22" t="s">
        <v>81</v>
      </c>
      <c r="AY255" s="22" t="s">
        <v>146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22" t="s">
        <v>79</v>
      </c>
      <c r="BK255" s="184">
        <f>ROUND(I255*H255,2)</f>
        <v>0</v>
      </c>
      <c r="BL255" s="22" t="s">
        <v>227</v>
      </c>
      <c r="BM255" s="22" t="s">
        <v>505</v>
      </c>
    </row>
    <row r="256" spans="2:65" s="1" customFormat="1" ht="22.6" customHeight="1">
      <c r="B256" s="172"/>
      <c r="C256" s="173" t="s">
        <v>506</v>
      </c>
      <c r="D256" s="173" t="s">
        <v>150</v>
      </c>
      <c r="E256" s="174" t="s">
        <v>507</v>
      </c>
      <c r="F256" s="175" t="s">
        <v>508</v>
      </c>
      <c r="G256" s="176" t="s">
        <v>366</v>
      </c>
      <c r="H256" s="217"/>
      <c r="I256" s="178"/>
      <c r="J256" s="179">
        <f>ROUND(I256*H256,2)</f>
        <v>0</v>
      </c>
      <c r="K256" s="175" t="s">
        <v>154</v>
      </c>
      <c r="L256" s="39"/>
      <c r="M256" s="180" t="s">
        <v>5</v>
      </c>
      <c r="N256" s="181" t="s">
        <v>42</v>
      </c>
      <c r="O256" s="40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AR256" s="22" t="s">
        <v>227</v>
      </c>
      <c r="AT256" s="22" t="s">
        <v>150</v>
      </c>
      <c r="AU256" s="22" t="s">
        <v>81</v>
      </c>
      <c r="AY256" s="22" t="s">
        <v>146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22" t="s">
        <v>79</v>
      </c>
      <c r="BK256" s="184">
        <f>ROUND(I256*H256,2)</f>
        <v>0</v>
      </c>
      <c r="BL256" s="22" t="s">
        <v>227</v>
      </c>
      <c r="BM256" s="22" t="s">
        <v>509</v>
      </c>
    </row>
    <row r="257" spans="2:65" s="10" customFormat="1" ht="29.8" customHeight="1">
      <c r="B257" s="158"/>
      <c r="D257" s="169" t="s">
        <v>70</v>
      </c>
      <c r="E257" s="170" t="s">
        <v>510</v>
      </c>
      <c r="F257" s="170" t="s">
        <v>511</v>
      </c>
      <c r="I257" s="161"/>
      <c r="J257" s="171">
        <f>BK257</f>
        <v>0</v>
      </c>
      <c r="L257" s="158"/>
      <c r="M257" s="163"/>
      <c r="N257" s="164"/>
      <c r="O257" s="164"/>
      <c r="P257" s="165">
        <f>SUM(P258:P297)</f>
        <v>0</v>
      </c>
      <c r="Q257" s="164"/>
      <c r="R257" s="165">
        <f>SUM(R258:R297)</f>
        <v>0.14413000000000001</v>
      </c>
      <c r="S257" s="164"/>
      <c r="T257" s="166">
        <f>SUM(T258:T297)</f>
        <v>0</v>
      </c>
      <c r="AR257" s="159" t="s">
        <v>81</v>
      </c>
      <c r="AT257" s="167" t="s">
        <v>70</v>
      </c>
      <c r="AU257" s="167" t="s">
        <v>79</v>
      </c>
      <c r="AY257" s="159" t="s">
        <v>146</v>
      </c>
      <c r="BK257" s="168">
        <f>SUM(BK258:BK297)</f>
        <v>0</v>
      </c>
    </row>
    <row r="258" spans="2:65" s="1" customFormat="1" ht="22.6" customHeight="1">
      <c r="B258" s="172"/>
      <c r="C258" s="173" t="s">
        <v>512</v>
      </c>
      <c r="D258" s="173" t="s">
        <v>150</v>
      </c>
      <c r="E258" s="174" t="s">
        <v>513</v>
      </c>
      <c r="F258" s="175" t="s">
        <v>514</v>
      </c>
      <c r="G258" s="176" t="s">
        <v>201</v>
      </c>
      <c r="H258" s="177">
        <v>13.5</v>
      </c>
      <c r="I258" s="178"/>
      <c r="J258" s="179">
        <f>ROUND(I258*H258,2)</f>
        <v>0</v>
      </c>
      <c r="K258" s="175" t="s">
        <v>5</v>
      </c>
      <c r="L258" s="39"/>
      <c r="M258" s="180" t="s">
        <v>5</v>
      </c>
      <c r="N258" s="181" t="s">
        <v>42</v>
      </c>
      <c r="O258" s="40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AR258" s="22" t="s">
        <v>227</v>
      </c>
      <c r="AT258" s="22" t="s">
        <v>150</v>
      </c>
      <c r="AU258" s="22" t="s">
        <v>81</v>
      </c>
      <c r="AY258" s="22" t="s">
        <v>146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22" t="s">
        <v>79</v>
      </c>
      <c r="BK258" s="184">
        <f>ROUND(I258*H258,2)</f>
        <v>0</v>
      </c>
      <c r="BL258" s="22" t="s">
        <v>227</v>
      </c>
      <c r="BM258" s="22" t="s">
        <v>515</v>
      </c>
    </row>
    <row r="259" spans="2:65" s="11" customFormat="1">
      <c r="B259" s="185"/>
      <c r="D259" s="186" t="s">
        <v>157</v>
      </c>
      <c r="E259" s="187" t="s">
        <v>5</v>
      </c>
      <c r="F259" s="188" t="s">
        <v>516</v>
      </c>
      <c r="H259" s="189">
        <v>13.5</v>
      </c>
      <c r="I259" s="190"/>
      <c r="L259" s="185"/>
      <c r="M259" s="191"/>
      <c r="N259" s="192"/>
      <c r="O259" s="192"/>
      <c r="P259" s="192"/>
      <c r="Q259" s="192"/>
      <c r="R259" s="192"/>
      <c r="S259" s="192"/>
      <c r="T259" s="193"/>
      <c r="AT259" s="194" t="s">
        <v>157</v>
      </c>
      <c r="AU259" s="194" t="s">
        <v>81</v>
      </c>
      <c r="AV259" s="11" t="s">
        <v>81</v>
      </c>
      <c r="AW259" s="11" t="s">
        <v>35</v>
      </c>
      <c r="AX259" s="11" t="s">
        <v>79</v>
      </c>
      <c r="AY259" s="194" t="s">
        <v>146</v>
      </c>
    </row>
    <row r="260" spans="2:65" s="1" customFormat="1" ht="22.6" customHeight="1">
      <c r="B260" s="172"/>
      <c r="C260" s="173" t="s">
        <v>517</v>
      </c>
      <c r="D260" s="173" t="s">
        <v>150</v>
      </c>
      <c r="E260" s="174" t="s">
        <v>518</v>
      </c>
      <c r="F260" s="175" t="s">
        <v>519</v>
      </c>
      <c r="G260" s="176" t="s">
        <v>471</v>
      </c>
      <c r="H260" s="177">
        <v>3</v>
      </c>
      <c r="I260" s="178"/>
      <c r="J260" s="179">
        <f>ROUND(I260*H260,2)</f>
        <v>0</v>
      </c>
      <c r="K260" s="175" t="s">
        <v>5</v>
      </c>
      <c r="L260" s="39"/>
      <c r="M260" s="180" t="s">
        <v>5</v>
      </c>
      <c r="N260" s="181" t="s">
        <v>42</v>
      </c>
      <c r="O260" s="40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AR260" s="22" t="s">
        <v>227</v>
      </c>
      <c r="AT260" s="22" t="s">
        <v>150</v>
      </c>
      <c r="AU260" s="22" t="s">
        <v>81</v>
      </c>
      <c r="AY260" s="22" t="s">
        <v>146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22" t="s">
        <v>79</v>
      </c>
      <c r="BK260" s="184">
        <f>ROUND(I260*H260,2)</f>
        <v>0</v>
      </c>
      <c r="BL260" s="22" t="s">
        <v>227</v>
      </c>
      <c r="BM260" s="22" t="s">
        <v>520</v>
      </c>
    </row>
    <row r="261" spans="2:65" s="11" customFormat="1">
      <c r="B261" s="185"/>
      <c r="D261" s="186" t="s">
        <v>157</v>
      </c>
      <c r="E261" s="187" t="s">
        <v>5</v>
      </c>
      <c r="F261" s="188" t="s">
        <v>521</v>
      </c>
      <c r="H261" s="189">
        <v>3</v>
      </c>
      <c r="I261" s="190"/>
      <c r="L261" s="185"/>
      <c r="M261" s="191"/>
      <c r="N261" s="192"/>
      <c r="O261" s="192"/>
      <c r="P261" s="192"/>
      <c r="Q261" s="192"/>
      <c r="R261" s="192"/>
      <c r="S261" s="192"/>
      <c r="T261" s="193"/>
      <c r="AT261" s="194" t="s">
        <v>157</v>
      </c>
      <c r="AU261" s="194" t="s">
        <v>81</v>
      </c>
      <c r="AV261" s="11" t="s">
        <v>81</v>
      </c>
      <c r="AW261" s="11" t="s">
        <v>35</v>
      </c>
      <c r="AX261" s="11" t="s">
        <v>79</v>
      </c>
      <c r="AY261" s="194" t="s">
        <v>146</v>
      </c>
    </row>
    <row r="262" spans="2:65" s="1" customFormat="1" ht="22.6" customHeight="1">
      <c r="B262" s="172"/>
      <c r="C262" s="173" t="s">
        <v>522</v>
      </c>
      <c r="D262" s="173" t="s">
        <v>150</v>
      </c>
      <c r="E262" s="174" t="s">
        <v>523</v>
      </c>
      <c r="F262" s="175" t="s">
        <v>524</v>
      </c>
      <c r="G262" s="176" t="s">
        <v>471</v>
      </c>
      <c r="H262" s="177">
        <v>4</v>
      </c>
      <c r="I262" s="178"/>
      <c r="J262" s="179">
        <f>ROUND(I262*H262,2)</f>
        <v>0</v>
      </c>
      <c r="K262" s="175" t="s">
        <v>5</v>
      </c>
      <c r="L262" s="39"/>
      <c r="M262" s="180" t="s">
        <v>5</v>
      </c>
      <c r="N262" s="181" t="s">
        <v>42</v>
      </c>
      <c r="O262" s="40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AR262" s="22" t="s">
        <v>227</v>
      </c>
      <c r="AT262" s="22" t="s">
        <v>150</v>
      </c>
      <c r="AU262" s="22" t="s">
        <v>81</v>
      </c>
      <c r="AY262" s="22" t="s">
        <v>146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22" t="s">
        <v>79</v>
      </c>
      <c r="BK262" s="184">
        <f>ROUND(I262*H262,2)</f>
        <v>0</v>
      </c>
      <c r="BL262" s="22" t="s">
        <v>227</v>
      </c>
      <c r="BM262" s="22" t="s">
        <v>525</v>
      </c>
    </row>
    <row r="263" spans="2:65" s="11" customFormat="1">
      <c r="B263" s="185"/>
      <c r="D263" s="186" t="s">
        <v>157</v>
      </c>
      <c r="E263" s="187" t="s">
        <v>5</v>
      </c>
      <c r="F263" s="188" t="s">
        <v>526</v>
      </c>
      <c r="H263" s="189">
        <v>4</v>
      </c>
      <c r="I263" s="190"/>
      <c r="L263" s="185"/>
      <c r="M263" s="191"/>
      <c r="N263" s="192"/>
      <c r="O263" s="192"/>
      <c r="P263" s="192"/>
      <c r="Q263" s="192"/>
      <c r="R263" s="192"/>
      <c r="S263" s="192"/>
      <c r="T263" s="193"/>
      <c r="AT263" s="194" t="s">
        <v>157</v>
      </c>
      <c r="AU263" s="194" t="s">
        <v>81</v>
      </c>
      <c r="AV263" s="11" t="s">
        <v>81</v>
      </c>
      <c r="AW263" s="11" t="s">
        <v>35</v>
      </c>
      <c r="AX263" s="11" t="s">
        <v>79</v>
      </c>
      <c r="AY263" s="194" t="s">
        <v>146</v>
      </c>
    </row>
    <row r="264" spans="2:65" s="1" customFormat="1" ht="31.6" customHeight="1">
      <c r="B264" s="172"/>
      <c r="C264" s="173" t="s">
        <v>527</v>
      </c>
      <c r="D264" s="173" t="s">
        <v>150</v>
      </c>
      <c r="E264" s="174" t="s">
        <v>528</v>
      </c>
      <c r="F264" s="175" t="s">
        <v>529</v>
      </c>
      <c r="G264" s="176" t="s">
        <v>471</v>
      </c>
      <c r="H264" s="177">
        <v>1</v>
      </c>
      <c r="I264" s="178"/>
      <c r="J264" s="179">
        <f>ROUND(I264*H264,2)</f>
        <v>0</v>
      </c>
      <c r="K264" s="175" t="s">
        <v>5</v>
      </c>
      <c r="L264" s="39"/>
      <c r="M264" s="180" t="s">
        <v>5</v>
      </c>
      <c r="N264" s="181" t="s">
        <v>42</v>
      </c>
      <c r="O264" s="40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AR264" s="22" t="s">
        <v>227</v>
      </c>
      <c r="AT264" s="22" t="s">
        <v>150</v>
      </c>
      <c r="AU264" s="22" t="s">
        <v>81</v>
      </c>
      <c r="AY264" s="22" t="s">
        <v>146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22" t="s">
        <v>79</v>
      </c>
      <c r="BK264" s="184">
        <f>ROUND(I264*H264,2)</f>
        <v>0</v>
      </c>
      <c r="BL264" s="22" t="s">
        <v>227</v>
      </c>
      <c r="BM264" s="22" t="s">
        <v>530</v>
      </c>
    </row>
    <row r="265" spans="2:65" s="11" customFormat="1">
      <c r="B265" s="185"/>
      <c r="D265" s="186" t="s">
        <v>157</v>
      </c>
      <c r="E265" s="187" t="s">
        <v>5</v>
      </c>
      <c r="F265" s="188" t="s">
        <v>531</v>
      </c>
      <c r="H265" s="189">
        <v>1</v>
      </c>
      <c r="I265" s="190"/>
      <c r="L265" s="185"/>
      <c r="M265" s="191"/>
      <c r="N265" s="192"/>
      <c r="O265" s="192"/>
      <c r="P265" s="192"/>
      <c r="Q265" s="192"/>
      <c r="R265" s="192"/>
      <c r="S265" s="192"/>
      <c r="T265" s="193"/>
      <c r="AT265" s="194" t="s">
        <v>157</v>
      </c>
      <c r="AU265" s="194" t="s">
        <v>81</v>
      </c>
      <c r="AV265" s="11" t="s">
        <v>81</v>
      </c>
      <c r="AW265" s="11" t="s">
        <v>35</v>
      </c>
      <c r="AX265" s="11" t="s">
        <v>79</v>
      </c>
      <c r="AY265" s="194" t="s">
        <v>146</v>
      </c>
    </row>
    <row r="266" spans="2:65" s="1" customFormat="1" ht="22.6" customHeight="1">
      <c r="B266" s="172"/>
      <c r="C266" s="173" t="s">
        <v>532</v>
      </c>
      <c r="D266" s="173" t="s">
        <v>150</v>
      </c>
      <c r="E266" s="174" t="s">
        <v>533</v>
      </c>
      <c r="F266" s="175" t="s">
        <v>534</v>
      </c>
      <c r="G266" s="176" t="s">
        <v>471</v>
      </c>
      <c r="H266" s="177">
        <v>1</v>
      </c>
      <c r="I266" s="178"/>
      <c r="J266" s="179">
        <f t="shared" ref="J266:J291" si="0">ROUND(I266*H266,2)</f>
        <v>0</v>
      </c>
      <c r="K266" s="175" t="s">
        <v>5</v>
      </c>
      <c r="L266" s="39"/>
      <c r="M266" s="180" t="s">
        <v>5</v>
      </c>
      <c r="N266" s="181" t="s">
        <v>42</v>
      </c>
      <c r="O266" s="40"/>
      <c r="P266" s="182">
        <f t="shared" ref="P266:P291" si="1">O266*H266</f>
        <v>0</v>
      </c>
      <c r="Q266" s="182">
        <v>0</v>
      </c>
      <c r="R266" s="182">
        <f t="shared" ref="R266:R291" si="2">Q266*H266</f>
        <v>0</v>
      </c>
      <c r="S266" s="182">
        <v>0</v>
      </c>
      <c r="T266" s="183">
        <f t="shared" ref="T266:T291" si="3">S266*H266</f>
        <v>0</v>
      </c>
      <c r="AR266" s="22" t="s">
        <v>227</v>
      </c>
      <c r="AT266" s="22" t="s">
        <v>150</v>
      </c>
      <c r="AU266" s="22" t="s">
        <v>81</v>
      </c>
      <c r="AY266" s="22" t="s">
        <v>146</v>
      </c>
      <c r="BE266" s="184">
        <f t="shared" ref="BE266:BE291" si="4">IF(N266="základní",J266,0)</f>
        <v>0</v>
      </c>
      <c r="BF266" s="184">
        <f t="shared" ref="BF266:BF291" si="5">IF(N266="snížená",J266,0)</f>
        <v>0</v>
      </c>
      <c r="BG266" s="184">
        <f t="shared" ref="BG266:BG291" si="6">IF(N266="zákl. přenesená",J266,0)</f>
        <v>0</v>
      </c>
      <c r="BH266" s="184">
        <f t="shared" ref="BH266:BH291" si="7">IF(N266="sníž. přenesená",J266,0)</f>
        <v>0</v>
      </c>
      <c r="BI266" s="184">
        <f t="shared" ref="BI266:BI291" si="8">IF(N266="nulová",J266,0)</f>
        <v>0</v>
      </c>
      <c r="BJ266" s="22" t="s">
        <v>79</v>
      </c>
      <c r="BK266" s="184">
        <f t="shared" ref="BK266:BK291" si="9">ROUND(I266*H266,2)</f>
        <v>0</v>
      </c>
      <c r="BL266" s="22" t="s">
        <v>227</v>
      </c>
      <c r="BM266" s="22" t="s">
        <v>535</v>
      </c>
    </row>
    <row r="267" spans="2:65" s="1" customFormat="1" ht="22.6" customHeight="1">
      <c r="B267" s="172"/>
      <c r="C267" s="173" t="s">
        <v>536</v>
      </c>
      <c r="D267" s="173" t="s">
        <v>150</v>
      </c>
      <c r="E267" s="174" t="s">
        <v>537</v>
      </c>
      <c r="F267" s="175" t="s">
        <v>538</v>
      </c>
      <c r="G267" s="176" t="s">
        <v>471</v>
      </c>
      <c r="H267" s="177">
        <v>1</v>
      </c>
      <c r="I267" s="178"/>
      <c r="J267" s="179">
        <f t="shared" si="0"/>
        <v>0</v>
      </c>
      <c r="K267" s="175" t="s">
        <v>5</v>
      </c>
      <c r="L267" s="39"/>
      <c r="M267" s="180" t="s">
        <v>5</v>
      </c>
      <c r="N267" s="181" t="s">
        <v>42</v>
      </c>
      <c r="O267" s="40"/>
      <c r="P267" s="182">
        <f t="shared" si="1"/>
        <v>0</v>
      </c>
      <c r="Q267" s="182">
        <v>0</v>
      </c>
      <c r="R267" s="182">
        <f t="shared" si="2"/>
        <v>0</v>
      </c>
      <c r="S267" s="182">
        <v>0</v>
      </c>
      <c r="T267" s="183">
        <f t="shared" si="3"/>
        <v>0</v>
      </c>
      <c r="AR267" s="22" t="s">
        <v>227</v>
      </c>
      <c r="AT267" s="22" t="s">
        <v>150</v>
      </c>
      <c r="AU267" s="22" t="s">
        <v>81</v>
      </c>
      <c r="AY267" s="22" t="s">
        <v>146</v>
      </c>
      <c r="BE267" s="184">
        <f t="shared" si="4"/>
        <v>0</v>
      </c>
      <c r="BF267" s="184">
        <f t="shared" si="5"/>
        <v>0</v>
      </c>
      <c r="BG267" s="184">
        <f t="shared" si="6"/>
        <v>0</v>
      </c>
      <c r="BH267" s="184">
        <f t="shared" si="7"/>
        <v>0</v>
      </c>
      <c r="BI267" s="184">
        <f t="shared" si="8"/>
        <v>0</v>
      </c>
      <c r="BJ267" s="22" t="s">
        <v>79</v>
      </c>
      <c r="BK267" s="184">
        <f t="shared" si="9"/>
        <v>0</v>
      </c>
      <c r="BL267" s="22" t="s">
        <v>227</v>
      </c>
      <c r="BM267" s="22" t="s">
        <v>539</v>
      </c>
    </row>
    <row r="268" spans="2:65" s="1" customFormat="1" ht="22.6" customHeight="1">
      <c r="B268" s="172"/>
      <c r="C268" s="195" t="s">
        <v>540</v>
      </c>
      <c r="D268" s="195" t="s">
        <v>169</v>
      </c>
      <c r="E268" s="196" t="s">
        <v>541</v>
      </c>
      <c r="F268" s="197" t="s">
        <v>542</v>
      </c>
      <c r="G268" s="198" t="s">
        <v>167</v>
      </c>
      <c r="H268" s="199">
        <v>1</v>
      </c>
      <c r="I268" s="200"/>
      <c r="J268" s="201">
        <f t="shared" si="0"/>
        <v>0</v>
      </c>
      <c r="K268" s="197" t="s">
        <v>154</v>
      </c>
      <c r="L268" s="202"/>
      <c r="M268" s="203" t="s">
        <v>5</v>
      </c>
      <c r="N268" s="204" t="s">
        <v>42</v>
      </c>
      <c r="O268" s="40"/>
      <c r="P268" s="182">
        <f t="shared" si="1"/>
        <v>0</v>
      </c>
      <c r="Q268" s="182">
        <v>2.4740000000000002E-2</v>
      </c>
      <c r="R268" s="182">
        <f t="shared" si="2"/>
        <v>2.4740000000000002E-2</v>
      </c>
      <c r="S268" s="182">
        <v>0</v>
      </c>
      <c r="T268" s="183">
        <f t="shared" si="3"/>
        <v>0</v>
      </c>
      <c r="AR268" s="22" t="s">
        <v>318</v>
      </c>
      <c r="AT268" s="22" t="s">
        <v>169</v>
      </c>
      <c r="AU268" s="22" t="s">
        <v>81</v>
      </c>
      <c r="AY268" s="22" t="s">
        <v>146</v>
      </c>
      <c r="BE268" s="184">
        <f t="shared" si="4"/>
        <v>0</v>
      </c>
      <c r="BF268" s="184">
        <f t="shared" si="5"/>
        <v>0</v>
      </c>
      <c r="BG268" s="184">
        <f t="shared" si="6"/>
        <v>0</v>
      </c>
      <c r="BH268" s="184">
        <f t="shared" si="7"/>
        <v>0</v>
      </c>
      <c r="BI268" s="184">
        <f t="shared" si="8"/>
        <v>0</v>
      </c>
      <c r="BJ268" s="22" t="s">
        <v>79</v>
      </c>
      <c r="BK268" s="184">
        <f t="shared" si="9"/>
        <v>0</v>
      </c>
      <c r="BL268" s="22" t="s">
        <v>227</v>
      </c>
      <c r="BM268" s="22" t="s">
        <v>543</v>
      </c>
    </row>
    <row r="269" spans="2:65" s="1" customFormat="1" ht="22.6" customHeight="1">
      <c r="B269" s="172"/>
      <c r="C269" s="195" t="s">
        <v>544</v>
      </c>
      <c r="D269" s="195" t="s">
        <v>169</v>
      </c>
      <c r="E269" s="196" t="s">
        <v>545</v>
      </c>
      <c r="F269" s="197" t="s">
        <v>546</v>
      </c>
      <c r="G269" s="198" t="s">
        <v>167</v>
      </c>
      <c r="H269" s="199">
        <v>1</v>
      </c>
      <c r="I269" s="200"/>
      <c r="J269" s="201">
        <f t="shared" si="0"/>
        <v>0</v>
      </c>
      <c r="K269" s="197" t="s">
        <v>154</v>
      </c>
      <c r="L269" s="202"/>
      <c r="M269" s="203" t="s">
        <v>5</v>
      </c>
      <c r="N269" s="204" t="s">
        <v>42</v>
      </c>
      <c r="O269" s="40"/>
      <c r="P269" s="182">
        <f t="shared" si="1"/>
        <v>0</v>
      </c>
      <c r="Q269" s="182">
        <v>1.43E-2</v>
      </c>
      <c r="R269" s="182">
        <f t="shared" si="2"/>
        <v>1.43E-2</v>
      </c>
      <c r="S269" s="182">
        <v>0</v>
      </c>
      <c r="T269" s="183">
        <f t="shared" si="3"/>
        <v>0</v>
      </c>
      <c r="AR269" s="22" t="s">
        <v>318</v>
      </c>
      <c r="AT269" s="22" t="s">
        <v>169</v>
      </c>
      <c r="AU269" s="22" t="s">
        <v>81</v>
      </c>
      <c r="AY269" s="22" t="s">
        <v>146</v>
      </c>
      <c r="BE269" s="184">
        <f t="shared" si="4"/>
        <v>0</v>
      </c>
      <c r="BF269" s="184">
        <f t="shared" si="5"/>
        <v>0</v>
      </c>
      <c r="BG269" s="184">
        <f t="shared" si="6"/>
        <v>0</v>
      </c>
      <c r="BH269" s="184">
        <f t="shared" si="7"/>
        <v>0</v>
      </c>
      <c r="BI269" s="184">
        <f t="shared" si="8"/>
        <v>0</v>
      </c>
      <c r="BJ269" s="22" t="s">
        <v>79</v>
      </c>
      <c r="BK269" s="184">
        <f t="shared" si="9"/>
        <v>0</v>
      </c>
      <c r="BL269" s="22" t="s">
        <v>227</v>
      </c>
      <c r="BM269" s="22" t="s">
        <v>547</v>
      </c>
    </row>
    <row r="270" spans="2:65" s="1" customFormat="1" ht="22.6" customHeight="1">
      <c r="B270" s="172"/>
      <c r="C270" s="195" t="s">
        <v>548</v>
      </c>
      <c r="D270" s="195" t="s">
        <v>169</v>
      </c>
      <c r="E270" s="196" t="s">
        <v>549</v>
      </c>
      <c r="F270" s="197" t="s">
        <v>550</v>
      </c>
      <c r="G270" s="198" t="s">
        <v>167</v>
      </c>
      <c r="H270" s="199">
        <v>4</v>
      </c>
      <c r="I270" s="200"/>
      <c r="J270" s="201">
        <f t="shared" si="0"/>
        <v>0</v>
      </c>
      <c r="K270" s="197" t="s">
        <v>154</v>
      </c>
      <c r="L270" s="202"/>
      <c r="M270" s="203" t="s">
        <v>5</v>
      </c>
      <c r="N270" s="204" t="s">
        <v>42</v>
      </c>
      <c r="O270" s="40"/>
      <c r="P270" s="182">
        <f t="shared" si="1"/>
        <v>0</v>
      </c>
      <c r="Q270" s="182">
        <v>1.12E-2</v>
      </c>
      <c r="R270" s="182">
        <f t="shared" si="2"/>
        <v>4.48E-2</v>
      </c>
      <c r="S270" s="182">
        <v>0</v>
      </c>
      <c r="T270" s="183">
        <f t="shared" si="3"/>
        <v>0</v>
      </c>
      <c r="AR270" s="22" t="s">
        <v>318</v>
      </c>
      <c r="AT270" s="22" t="s">
        <v>169</v>
      </c>
      <c r="AU270" s="22" t="s">
        <v>81</v>
      </c>
      <c r="AY270" s="22" t="s">
        <v>146</v>
      </c>
      <c r="BE270" s="184">
        <f t="shared" si="4"/>
        <v>0</v>
      </c>
      <c r="BF270" s="184">
        <f t="shared" si="5"/>
        <v>0</v>
      </c>
      <c r="BG270" s="184">
        <f t="shared" si="6"/>
        <v>0</v>
      </c>
      <c r="BH270" s="184">
        <f t="shared" si="7"/>
        <v>0</v>
      </c>
      <c r="BI270" s="184">
        <f t="shared" si="8"/>
        <v>0</v>
      </c>
      <c r="BJ270" s="22" t="s">
        <v>79</v>
      </c>
      <c r="BK270" s="184">
        <f t="shared" si="9"/>
        <v>0</v>
      </c>
      <c r="BL270" s="22" t="s">
        <v>227</v>
      </c>
      <c r="BM270" s="22" t="s">
        <v>551</v>
      </c>
    </row>
    <row r="271" spans="2:65" s="1" customFormat="1" ht="22.6" customHeight="1">
      <c r="B271" s="172"/>
      <c r="C271" s="195" t="s">
        <v>552</v>
      </c>
      <c r="D271" s="195" t="s">
        <v>169</v>
      </c>
      <c r="E271" s="196" t="s">
        <v>553</v>
      </c>
      <c r="F271" s="197" t="s">
        <v>554</v>
      </c>
      <c r="G271" s="198" t="s">
        <v>167</v>
      </c>
      <c r="H271" s="199">
        <v>1</v>
      </c>
      <c r="I271" s="200"/>
      <c r="J271" s="201">
        <f t="shared" si="0"/>
        <v>0</v>
      </c>
      <c r="K271" s="197" t="s">
        <v>154</v>
      </c>
      <c r="L271" s="202"/>
      <c r="M271" s="203" t="s">
        <v>5</v>
      </c>
      <c r="N271" s="204" t="s">
        <v>42</v>
      </c>
      <c r="O271" s="40"/>
      <c r="P271" s="182">
        <f t="shared" si="1"/>
        <v>0</v>
      </c>
      <c r="Q271" s="182">
        <v>1.14E-2</v>
      </c>
      <c r="R271" s="182">
        <f t="shared" si="2"/>
        <v>1.14E-2</v>
      </c>
      <c r="S271" s="182">
        <v>0</v>
      </c>
      <c r="T271" s="183">
        <f t="shared" si="3"/>
        <v>0</v>
      </c>
      <c r="AR271" s="22" t="s">
        <v>318</v>
      </c>
      <c r="AT271" s="22" t="s">
        <v>169</v>
      </c>
      <c r="AU271" s="22" t="s">
        <v>81</v>
      </c>
      <c r="AY271" s="22" t="s">
        <v>146</v>
      </c>
      <c r="BE271" s="184">
        <f t="shared" si="4"/>
        <v>0</v>
      </c>
      <c r="BF271" s="184">
        <f t="shared" si="5"/>
        <v>0</v>
      </c>
      <c r="BG271" s="184">
        <f t="shared" si="6"/>
        <v>0</v>
      </c>
      <c r="BH271" s="184">
        <f t="shared" si="7"/>
        <v>0</v>
      </c>
      <c r="BI271" s="184">
        <f t="shared" si="8"/>
        <v>0</v>
      </c>
      <c r="BJ271" s="22" t="s">
        <v>79</v>
      </c>
      <c r="BK271" s="184">
        <f t="shared" si="9"/>
        <v>0</v>
      </c>
      <c r="BL271" s="22" t="s">
        <v>227</v>
      </c>
      <c r="BM271" s="22" t="s">
        <v>555</v>
      </c>
    </row>
    <row r="272" spans="2:65" s="1" customFormat="1" ht="22.6" customHeight="1">
      <c r="B272" s="172"/>
      <c r="C272" s="195" t="s">
        <v>556</v>
      </c>
      <c r="D272" s="195" t="s">
        <v>169</v>
      </c>
      <c r="E272" s="196" t="s">
        <v>557</v>
      </c>
      <c r="F272" s="197" t="s">
        <v>558</v>
      </c>
      <c r="G272" s="198" t="s">
        <v>167</v>
      </c>
      <c r="H272" s="199">
        <v>1</v>
      </c>
      <c r="I272" s="200"/>
      <c r="J272" s="201">
        <f t="shared" si="0"/>
        <v>0</v>
      </c>
      <c r="K272" s="197" t="s">
        <v>154</v>
      </c>
      <c r="L272" s="202"/>
      <c r="M272" s="203" t="s">
        <v>5</v>
      </c>
      <c r="N272" s="204" t="s">
        <v>42</v>
      </c>
      <c r="O272" s="40"/>
      <c r="P272" s="182">
        <f t="shared" si="1"/>
        <v>0</v>
      </c>
      <c r="Q272" s="182">
        <v>2.3470000000000001E-2</v>
      </c>
      <c r="R272" s="182">
        <f t="shared" si="2"/>
        <v>2.3470000000000001E-2</v>
      </c>
      <c r="S272" s="182">
        <v>0</v>
      </c>
      <c r="T272" s="183">
        <f t="shared" si="3"/>
        <v>0</v>
      </c>
      <c r="AR272" s="22" t="s">
        <v>318</v>
      </c>
      <c r="AT272" s="22" t="s">
        <v>169</v>
      </c>
      <c r="AU272" s="22" t="s">
        <v>81</v>
      </c>
      <c r="AY272" s="22" t="s">
        <v>146</v>
      </c>
      <c r="BE272" s="184">
        <f t="shared" si="4"/>
        <v>0</v>
      </c>
      <c r="BF272" s="184">
        <f t="shared" si="5"/>
        <v>0</v>
      </c>
      <c r="BG272" s="184">
        <f t="shared" si="6"/>
        <v>0</v>
      </c>
      <c r="BH272" s="184">
        <f t="shared" si="7"/>
        <v>0</v>
      </c>
      <c r="BI272" s="184">
        <f t="shared" si="8"/>
        <v>0</v>
      </c>
      <c r="BJ272" s="22" t="s">
        <v>79</v>
      </c>
      <c r="BK272" s="184">
        <f t="shared" si="9"/>
        <v>0</v>
      </c>
      <c r="BL272" s="22" t="s">
        <v>227</v>
      </c>
      <c r="BM272" s="22" t="s">
        <v>559</v>
      </c>
    </row>
    <row r="273" spans="2:65" s="1" customFormat="1" ht="22.6" customHeight="1">
      <c r="B273" s="172"/>
      <c r="C273" s="195" t="s">
        <v>560</v>
      </c>
      <c r="D273" s="195" t="s">
        <v>169</v>
      </c>
      <c r="E273" s="196" t="s">
        <v>561</v>
      </c>
      <c r="F273" s="197" t="s">
        <v>562</v>
      </c>
      <c r="G273" s="198" t="s">
        <v>167</v>
      </c>
      <c r="H273" s="199">
        <v>1</v>
      </c>
      <c r="I273" s="200"/>
      <c r="J273" s="201">
        <f t="shared" si="0"/>
        <v>0</v>
      </c>
      <c r="K273" s="197" t="s">
        <v>154</v>
      </c>
      <c r="L273" s="202"/>
      <c r="M273" s="203" t="s">
        <v>5</v>
      </c>
      <c r="N273" s="204" t="s">
        <v>42</v>
      </c>
      <c r="O273" s="40"/>
      <c r="P273" s="182">
        <f t="shared" si="1"/>
        <v>0</v>
      </c>
      <c r="Q273" s="182">
        <v>2.5420000000000002E-2</v>
      </c>
      <c r="R273" s="182">
        <f t="shared" si="2"/>
        <v>2.5420000000000002E-2</v>
      </c>
      <c r="S273" s="182">
        <v>0</v>
      </c>
      <c r="T273" s="183">
        <f t="shared" si="3"/>
        <v>0</v>
      </c>
      <c r="AR273" s="22" t="s">
        <v>318</v>
      </c>
      <c r="AT273" s="22" t="s">
        <v>169</v>
      </c>
      <c r="AU273" s="22" t="s">
        <v>81</v>
      </c>
      <c r="AY273" s="22" t="s">
        <v>146</v>
      </c>
      <c r="BE273" s="184">
        <f t="shared" si="4"/>
        <v>0</v>
      </c>
      <c r="BF273" s="184">
        <f t="shared" si="5"/>
        <v>0</v>
      </c>
      <c r="BG273" s="184">
        <f t="shared" si="6"/>
        <v>0</v>
      </c>
      <c r="BH273" s="184">
        <f t="shared" si="7"/>
        <v>0</v>
      </c>
      <c r="BI273" s="184">
        <f t="shared" si="8"/>
        <v>0</v>
      </c>
      <c r="BJ273" s="22" t="s">
        <v>79</v>
      </c>
      <c r="BK273" s="184">
        <f t="shared" si="9"/>
        <v>0</v>
      </c>
      <c r="BL273" s="22" t="s">
        <v>227</v>
      </c>
      <c r="BM273" s="22" t="s">
        <v>563</v>
      </c>
    </row>
    <row r="274" spans="2:65" s="1" customFormat="1" ht="22.6" customHeight="1">
      <c r="B274" s="172"/>
      <c r="C274" s="173" t="s">
        <v>564</v>
      </c>
      <c r="D274" s="173" t="s">
        <v>150</v>
      </c>
      <c r="E274" s="174" t="s">
        <v>565</v>
      </c>
      <c r="F274" s="175" t="s">
        <v>566</v>
      </c>
      <c r="G274" s="176" t="s">
        <v>471</v>
      </c>
      <c r="H274" s="177">
        <v>5</v>
      </c>
      <c r="I274" s="178"/>
      <c r="J274" s="179">
        <f t="shared" si="0"/>
        <v>0</v>
      </c>
      <c r="K274" s="175" t="s">
        <v>5</v>
      </c>
      <c r="L274" s="39"/>
      <c r="M274" s="180" t="s">
        <v>5</v>
      </c>
      <c r="N274" s="181" t="s">
        <v>42</v>
      </c>
      <c r="O274" s="40"/>
      <c r="P274" s="182">
        <f t="shared" si="1"/>
        <v>0</v>
      </c>
      <c r="Q274" s="182">
        <v>0</v>
      </c>
      <c r="R274" s="182">
        <f t="shared" si="2"/>
        <v>0</v>
      </c>
      <c r="S274" s="182">
        <v>0</v>
      </c>
      <c r="T274" s="183">
        <f t="shared" si="3"/>
        <v>0</v>
      </c>
      <c r="AR274" s="22" t="s">
        <v>227</v>
      </c>
      <c r="AT274" s="22" t="s">
        <v>150</v>
      </c>
      <c r="AU274" s="22" t="s">
        <v>81</v>
      </c>
      <c r="AY274" s="22" t="s">
        <v>146</v>
      </c>
      <c r="BE274" s="184">
        <f t="shared" si="4"/>
        <v>0</v>
      </c>
      <c r="BF274" s="184">
        <f t="shared" si="5"/>
        <v>0</v>
      </c>
      <c r="BG274" s="184">
        <f t="shared" si="6"/>
        <v>0</v>
      </c>
      <c r="BH274" s="184">
        <f t="shared" si="7"/>
        <v>0</v>
      </c>
      <c r="BI274" s="184">
        <f t="shared" si="8"/>
        <v>0</v>
      </c>
      <c r="BJ274" s="22" t="s">
        <v>79</v>
      </c>
      <c r="BK274" s="184">
        <f t="shared" si="9"/>
        <v>0</v>
      </c>
      <c r="BL274" s="22" t="s">
        <v>227</v>
      </c>
      <c r="BM274" s="22" t="s">
        <v>567</v>
      </c>
    </row>
    <row r="275" spans="2:65" s="1" customFormat="1" ht="22.6" customHeight="1">
      <c r="B275" s="172"/>
      <c r="C275" s="173" t="s">
        <v>568</v>
      </c>
      <c r="D275" s="173" t="s">
        <v>150</v>
      </c>
      <c r="E275" s="174" t="s">
        <v>569</v>
      </c>
      <c r="F275" s="175" t="s">
        <v>570</v>
      </c>
      <c r="G275" s="176" t="s">
        <v>471</v>
      </c>
      <c r="H275" s="177">
        <v>2</v>
      </c>
      <c r="I275" s="178"/>
      <c r="J275" s="179">
        <f t="shared" si="0"/>
        <v>0</v>
      </c>
      <c r="K275" s="175" t="s">
        <v>5</v>
      </c>
      <c r="L275" s="39"/>
      <c r="M275" s="180" t="s">
        <v>5</v>
      </c>
      <c r="N275" s="181" t="s">
        <v>42</v>
      </c>
      <c r="O275" s="40"/>
      <c r="P275" s="182">
        <f t="shared" si="1"/>
        <v>0</v>
      </c>
      <c r="Q275" s="182">
        <v>0</v>
      </c>
      <c r="R275" s="182">
        <f t="shared" si="2"/>
        <v>0</v>
      </c>
      <c r="S275" s="182">
        <v>0</v>
      </c>
      <c r="T275" s="183">
        <f t="shared" si="3"/>
        <v>0</v>
      </c>
      <c r="AR275" s="22" t="s">
        <v>227</v>
      </c>
      <c r="AT275" s="22" t="s">
        <v>150</v>
      </c>
      <c r="AU275" s="22" t="s">
        <v>81</v>
      </c>
      <c r="AY275" s="22" t="s">
        <v>146</v>
      </c>
      <c r="BE275" s="184">
        <f t="shared" si="4"/>
        <v>0</v>
      </c>
      <c r="BF275" s="184">
        <f t="shared" si="5"/>
        <v>0</v>
      </c>
      <c r="BG275" s="184">
        <f t="shared" si="6"/>
        <v>0</v>
      </c>
      <c r="BH275" s="184">
        <f t="shared" si="7"/>
        <v>0</v>
      </c>
      <c r="BI275" s="184">
        <f t="shared" si="8"/>
        <v>0</v>
      </c>
      <c r="BJ275" s="22" t="s">
        <v>79</v>
      </c>
      <c r="BK275" s="184">
        <f t="shared" si="9"/>
        <v>0</v>
      </c>
      <c r="BL275" s="22" t="s">
        <v>227</v>
      </c>
      <c r="BM275" s="22" t="s">
        <v>571</v>
      </c>
    </row>
    <row r="276" spans="2:65" s="1" customFormat="1" ht="22.6" customHeight="1">
      <c r="B276" s="172"/>
      <c r="C276" s="173" t="s">
        <v>572</v>
      </c>
      <c r="D276" s="173" t="s">
        <v>150</v>
      </c>
      <c r="E276" s="174" t="s">
        <v>573</v>
      </c>
      <c r="F276" s="175" t="s">
        <v>574</v>
      </c>
      <c r="G276" s="176" t="s">
        <v>471</v>
      </c>
      <c r="H276" s="177">
        <v>2</v>
      </c>
      <c r="I276" s="178"/>
      <c r="J276" s="179">
        <f t="shared" si="0"/>
        <v>0</v>
      </c>
      <c r="K276" s="175" t="s">
        <v>5</v>
      </c>
      <c r="L276" s="39"/>
      <c r="M276" s="180" t="s">
        <v>5</v>
      </c>
      <c r="N276" s="181" t="s">
        <v>42</v>
      </c>
      <c r="O276" s="40"/>
      <c r="P276" s="182">
        <f t="shared" si="1"/>
        <v>0</v>
      </c>
      <c r="Q276" s="182">
        <v>0</v>
      </c>
      <c r="R276" s="182">
        <f t="shared" si="2"/>
        <v>0</v>
      </c>
      <c r="S276" s="182">
        <v>0</v>
      </c>
      <c r="T276" s="183">
        <f t="shared" si="3"/>
        <v>0</v>
      </c>
      <c r="AR276" s="22" t="s">
        <v>227</v>
      </c>
      <c r="AT276" s="22" t="s">
        <v>150</v>
      </c>
      <c r="AU276" s="22" t="s">
        <v>81</v>
      </c>
      <c r="AY276" s="22" t="s">
        <v>146</v>
      </c>
      <c r="BE276" s="184">
        <f t="shared" si="4"/>
        <v>0</v>
      </c>
      <c r="BF276" s="184">
        <f t="shared" si="5"/>
        <v>0</v>
      </c>
      <c r="BG276" s="184">
        <f t="shared" si="6"/>
        <v>0</v>
      </c>
      <c r="BH276" s="184">
        <f t="shared" si="7"/>
        <v>0</v>
      </c>
      <c r="BI276" s="184">
        <f t="shared" si="8"/>
        <v>0</v>
      </c>
      <c r="BJ276" s="22" t="s">
        <v>79</v>
      </c>
      <c r="BK276" s="184">
        <f t="shared" si="9"/>
        <v>0</v>
      </c>
      <c r="BL276" s="22" t="s">
        <v>227</v>
      </c>
      <c r="BM276" s="22" t="s">
        <v>575</v>
      </c>
    </row>
    <row r="277" spans="2:65" s="1" customFormat="1" ht="22.6" customHeight="1">
      <c r="B277" s="172"/>
      <c r="C277" s="173" t="s">
        <v>576</v>
      </c>
      <c r="D277" s="173" t="s">
        <v>150</v>
      </c>
      <c r="E277" s="174" t="s">
        <v>577</v>
      </c>
      <c r="F277" s="175" t="s">
        <v>578</v>
      </c>
      <c r="G277" s="176" t="s">
        <v>471</v>
      </c>
      <c r="H277" s="177">
        <v>1</v>
      </c>
      <c r="I277" s="178"/>
      <c r="J277" s="179">
        <f t="shared" si="0"/>
        <v>0</v>
      </c>
      <c r="K277" s="175" t="s">
        <v>5</v>
      </c>
      <c r="L277" s="39"/>
      <c r="M277" s="180" t="s">
        <v>5</v>
      </c>
      <c r="N277" s="181" t="s">
        <v>42</v>
      </c>
      <c r="O277" s="40"/>
      <c r="P277" s="182">
        <f t="shared" si="1"/>
        <v>0</v>
      </c>
      <c r="Q277" s="182">
        <v>0</v>
      </c>
      <c r="R277" s="182">
        <f t="shared" si="2"/>
        <v>0</v>
      </c>
      <c r="S277" s="182">
        <v>0</v>
      </c>
      <c r="T277" s="183">
        <f t="shared" si="3"/>
        <v>0</v>
      </c>
      <c r="AR277" s="22" t="s">
        <v>227</v>
      </c>
      <c r="AT277" s="22" t="s">
        <v>150</v>
      </c>
      <c r="AU277" s="22" t="s">
        <v>81</v>
      </c>
      <c r="AY277" s="22" t="s">
        <v>146</v>
      </c>
      <c r="BE277" s="184">
        <f t="shared" si="4"/>
        <v>0</v>
      </c>
      <c r="BF277" s="184">
        <f t="shared" si="5"/>
        <v>0</v>
      </c>
      <c r="BG277" s="184">
        <f t="shared" si="6"/>
        <v>0</v>
      </c>
      <c r="BH277" s="184">
        <f t="shared" si="7"/>
        <v>0</v>
      </c>
      <c r="BI277" s="184">
        <f t="shared" si="8"/>
        <v>0</v>
      </c>
      <c r="BJ277" s="22" t="s">
        <v>79</v>
      </c>
      <c r="BK277" s="184">
        <f t="shared" si="9"/>
        <v>0</v>
      </c>
      <c r="BL277" s="22" t="s">
        <v>227</v>
      </c>
      <c r="BM277" s="22" t="s">
        <v>579</v>
      </c>
    </row>
    <row r="278" spans="2:65" s="1" customFormat="1" ht="22.6" customHeight="1">
      <c r="B278" s="172"/>
      <c r="C278" s="173" t="s">
        <v>580</v>
      </c>
      <c r="D278" s="173" t="s">
        <v>150</v>
      </c>
      <c r="E278" s="174" t="s">
        <v>581</v>
      </c>
      <c r="F278" s="175" t="s">
        <v>582</v>
      </c>
      <c r="G278" s="176" t="s">
        <v>471</v>
      </c>
      <c r="H278" s="177">
        <v>7</v>
      </c>
      <c r="I278" s="178"/>
      <c r="J278" s="179">
        <f t="shared" si="0"/>
        <v>0</v>
      </c>
      <c r="K278" s="175" t="s">
        <v>5</v>
      </c>
      <c r="L278" s="39"/>
      <c r="M278" s="180" t="s">
        <v>5</v>
      </c>
      <c r="N278" s="181" t="s">
        <v>42</v>
      </c>
      <c r="O278" s="40"/>
      <c r="P278" s="182">
        <f t="shared" si="1"/>
        <v>0</v>
      </c>
      <c r="Q278" s="182">
        <v>0</v>
      </c>
      <c r="R278" s="182">
        <f t="shared" si="2"/>
        <v>0</v>
      </c>
      <c r="S278" s="182">
        <v>0</v>
      </c>
      <c r="T278" s="183">
        <f t="shared" si="3"/>
        <v>0</v>
      </c>
      <c r="AR278" s="22" t="s">
        <v>227</v>
      </c>
      <c r="AT278" s="22" t="s">
        <v>150</v>
      </c>
      <c r="AU278" s="22" t="s">
        <v>81</v>
      </c>
      <c r="AY278" s="22" t="s">
        <v>146</v>
      </c>
      <c r="BE278" s="184">
        <f t="shared" si="4"/>
        <v>0</v>
      </c>
      <c r="BF278" s="184">
        <f t="shared" si="5"/>
        <v>0</v>
      </c>
      <c r="BG278" s="184">
        <f t="shared" si="6"/>
        <v>0</v>
      </c>
      <c r="BH278" s="184">
        <f t="shared" si="7"/>
        <v>0</v>
      </c>
      <c r="BI278" s="184">
        <f t="shared" si="8"/>
        <v>0</v>
      </c>
      <c r="BJ278" s="22" t="s">
        <v>79</v>
      </c>
      <c r="BK278" s="184">
        <f t="shared" si="9"/>
        <v>0</v>
      </c>
      <c r="BL278" s="22" t="s">
        <v>227</v>
      </c>
      <c r="BM278" s="22" t="s">
        <v>583</v>
      </c>
    </row>
    <row r="279" spans="2:65" s="1" customFormat="1" ht="22.6" customHeight="1">
      <c r="B279" s="172"/>
      <c r="C279" s="173" t="s">
        <v>584</v>
      </c>
      <c r="D279" s="173" t="s">
        <v>150</v>
      </c>
      <c r="E279" s="174" t="s">
        <v>585</v>
      </c>
      <c r="F279" s="175" t="s">
        <v>586</v>
      </c>
      <c r="G279" s="176" t="s">
        <v>471</v>
      </c>
      <c r="H279" s="177">
        <v>1</v>
      </c>
      <c r="I279" s="178"/>
      <c r="J279" s="179">
        <f t="shared" si="0"/>
        <v>0</v>
      </c>
      <c r="K279" s="175" t="s">
        <v>5</v>
      </c>
      <c r="L279" s="39"/>
      <c r="M279" s="180" t="s">
        <v>5</v>
      </c>
      <c r="N279" s="181" t="s">
        <v>42</v>
      </c>
      <c r="O279" s="40"/>
      <c r="P279" s="182">
        <f t="shared" si="1"/>
        <v>0</v>
      </c>
      <c r="Q279" s="182">
        <v>0</v>
      </c>
      <c r="R279" s="182">
        <f t="shared" si="2"/>
        <v>0</v>
      </c>
      <c r="S279" s="182">
        <v>0</v>
      </c>
      <c r="T279" s="183">
        <f t="shared" si="3"/>
        <v>0</v>
      </c>
      <c r="AR279" s="22" t="s">
        <v>227</v>
      </c>
      <c r="AT279" s="22" t="s">
        <v>150</v>
      </c>
      <c r="AU279" s="22" t="s">
        <v>81</v>
      </c>
      <c r="AY279" s="22" t="s">
        <v>146</v>
      </c>
      <c r="BE279" s="184">
        <f t="shared" si="4"/>
        <v>0</v>
      </c>
      <c r="BF279" s="184">
        <f t="shared" si="5"/>
        <v>0</v>
      </c>
      <c r="BG279" s="184">
        <f t="shared" si="6"/>
        <v>0</v>
      </c>
      <c r="BH279" s="184">
        <f t="shared" si="7"/>
        <v>0</v>
      </c>
      <c r="BI279" s="184">
        <f t="shared" si="8"/>
        <v>0</v>
      </c>
      <c r="BJ279" s="22" t="s">
        <v>79</v>
      </c>
      <c r="BK279" s="184">
        <f t="shared" si="9"/>
        <v>0</v>
      </c>
      <c r="BL279" s="22" t="s">
        <v>227</v>
      </c>
      <c r="BM279" s="22" t="s">
        <v>587</v>
      </c>
    </row>
    <row r="280" spans="2:65" s="1" customFormat="1" ht="22.6" customHeight="1">
      <c r="B280" s="172"/>
      <c r="C280" s="173" t="s">
        <v>588</v>
      </c>
      <c r="D280" s="173" t="s">
        <v>150</v>
      </c>
      <c r="E280" s="174" t="s">
        <v>589</v>
      </c>
      <c r="F280" s="175" t="s">
        <v>590</v>
      </c>
      <c r="G280" s="176" t="s">
        <v>471</v>
      </c>
      <c r="H280" s="177">
        <v>1</v>
      </c>
      <c r="I280" s="178"/>
      <c r="J280" s="179">
        <f t="shared" si="0"/>
        <v>0</v>
      </c>
      <c r="K280" s="175" t="s">
        <v>5</v>
      </c>
      <c r="L280" s="39"/>
      <c r="M280" s="180" t="s">
        <v>5</v>
      </c>
      <c r="N280" s="181" t="s">
        <v>42</v>
      </c>
      <c r="O280" s="40"/>
      <c r="P280" s="182">
        <f t="shared" si="1"/>
        <v>0</v>
      </c>
      <c r="Q280" s="182">
        <v>0</v>
      </c>
      <c r="R280" s="182">
        <f t="shared" si="2"/>
        <v>0</v>
      </c>
      <c r="S280" s="182">
        <v>0</v>
      </c>
      <c r="T280" s="183">
        <f t="shared" si="3"/>
        <v>0</v>
      </c>
      <c r="AR280" s="22" t="s">
        <v>227</v>
      </c>
      <c r="AT280" s="22" t="s">
        <v>150</v>
      </c>
      <c r="AU280" s="22" t="s">
        <v>81</v>
      </c>
      <c r="AY280" s="22" t="s">
        <v>146</v>
      </c>
      <c r="BE280" s="184">
        <f t="shared" si="4"/>
        <v>0</v>
      </c>
      <c r="BF280" s="184">
        <f t="shared" si="5"/>
        <v>0</v>
      </c>
      <c r="BG280" s="184">
        <f t="shared" si="6"/>
        <v>0</v>
      </c>
      <c r="BH280" s="184">
        <f t="shared" si="7"/>
        <v>0</v>
      </c>
      <c r="BI280" s="184">
        <f t="shared" si="8"/>
        <v>0</v>
      </c>
      <c r="BJ280" s="22" t="s">
        <v>79</v>
      </c>
      <c r="BK280" s="184">
        <f t="shared" si="9"/>
        <v>0</v>
      </c>
      <c r="BL280" s="22" t="s">
        <v>227</v>
      </c>
      <c r="BM280" s="22" t="s">
        <v>591</v>
      </c>
    </row>
    <row r="281" spans="2:65" s="1" customFormat="1" ht="22.6" customHeight="1">
      <c r="B281" s="172"/>
      <c r="C281" s="173" t="s">
        <v>592</v>
      </c>
      <c r="D281" s="173" t="s">
        <v>150</v>
      </c>
      <c r="E281" s="174" t="s">
        <v>593</v>
      </c>
      <c r="F281" s="175" t="s">
        <v>594</v>
      </c>
      <c r="G281" s="176" t="s">
        <v>471</v>
      </c>
      <c r="H281" s="177">
        <v>1</v>
      </c>
      <c r="I281" s="178"/>
      <c r="J281" s="179">
        <f t="shared" si="0"/>
        <v>0</v>
      </c>
      <c r="K281" s="175" t="s">
        <v>5</v>
      </c>
      <c r="L281" s="39"/>
      <c r="M281" s="180" t="s">
        <v>5</v>
      </c>
      <c r="N281" s="181" t="s">
        <v>42</v>
      </c>
      <c r="O281" s="40"/>
      <c r="P281" s="182">
        <f t="shared" si="1"/>
        <v>0</v>
      </c>
      <c r="Q281" s="182">
        <v>0</v>
      </c>
      <c r="R281" s="182">
        <f t="shared" si="2"/>
        <v>0</v>
      </c>
      <c r="S281" s="182">
        <v>0</v>
      </c>
      <c r="T281" s="183">
        <f t="shared" si="3"/>
        <v>0</v>
      </c>
      <c r="AR281" s="22" t="s">
        <v>227</v>
      </c>
      <c r="AT281" s="22" t="s">
        <v>150</v>
      </c>
      <c r="AU281" s="22" t="s">
        <v>81</v>
      </c>
      <c r="AY281" s="22" t="s">
        <v>146</v>
      </c>
      <c r="BE281" s="184">
        <f t="shared" si="4"/>
        <v>0</v>
      </c>
      <c r="BF281" s="184">
        <f t="shared" si="5"/>
        <v>0</v>
      </c>
      <c r="BG281" s="184">
        <f t="shared" si="6"/>
        <v>0</v>
      </c>
      <c r="BH281" s="184">
        <f t="shared" si="7"/>
        <v>0</v>
      </c>
      <c r="BI281" s="184">
        <f t="shared" si="8"/>
        <v>0</v>
      </c>
      <c r="BJ281" s="22" t="s">
        <v>79</v>
      </c>
      <c r="BK281" s="184">
        <f t="shared" si="9"/>
        <v>0</v>
      </c>
      <c r="BL281" s="22" t="s">
        <v>227</v>
      </c>
      <c r="BM281" s="22" t="s">
        <v>595</v>
      </c>
    </row>
    <row r="282" spans="2:65" s="1" customFormat="1" ht="22.6" customHeight="1">
      <c r="B282" s="172"/>
      <c r="C282" s="173" t="s">
        <v>596</v>
      </c>
      <c r="D282" s="173" t="s">
        <v>150</v>
      </c>
      <c r="E282" s="174" t="s">
        <v>597</v>
      </c>
      <c r="F282" s="175" t="s">
        <v>598</v>
      </c>
      <c r="G282" s="176" t="s">
        <v>471</v>
      </c>
      <c r="H282" s="177">
        <v>1</v>
      </c>
      <c r="I282" s="178"/>
      <c r="J282" s="179">
        <f t="shared" si="0"/>
        <v>0</v>
      </c>
      <c r="K282" s="175" t="s">
        <v>5</v>
      </c>
      <c r="L282" s="39"/>
      <c r="M282" s="180" t="s">
        <v>5</v>
      </c>
      <c r="N282" s="181" t="s">
        <v>42</v>
      </c>
      <c r="O282" s="40"/>
      <c r="P282" s="182">
        <f t="shared" si="1"/>
        <v>0</v>
      </c>
      <c r="Q282" s="182">
        <v>0</v>
      </c>
      <c r="R282" s="182">
        <f t="shared" si="2"/>
        <v>0</v>
      </c>
      <c r="S282" s="182">
        <v>0</v>
      </c>
      <c r="T282" s="183">
        <f t="shared" si="3"/>
        <v>0</v>
      </c>
      <c r="AR282" s="22" t="s">
        <v>227</v>
      </c>
      <c r="AT282" s="22" t="s">
        <v>150</v>
      </c>
      <c r="AU282" s="22" t="s">
        <v>81</v>
      </c>
      <c r="AY282" s="22" t="s">
        <v>146</v>
      </c>
      <c r="BE282" s="184">
        <f t="shared" si="4"/>
        <v>0</v>
      </c>
      <c r="BF282" s="184">
        <f t="shared" si="5"/>
        <v>0</v>
      </c>
      <c r="BG282" s="184">
        <f t="shared" si="6"/>
        <v>0</v>
      </c>
      <c r="BH282" s="184">
        <f t="shared" si="7"/>
        <v>0</v>
      </c>
      <c r="BI282" s="184">
        <f t="shared" si="8"/>
        <v>0</v>
      </c>
      <c r="BJ282" s="22" t="s">
        <v>79</v>
      </c>
      <c r="BK282" s="184">
        <f t="shared" si="9"/>
        <v>0</v>
      </c>
      <c r="BL282" s="22" t="s">
        <v>227</v>
      </c>
      <c r="BM282" s="22" t="s">
        <v>599</v>
      </c>
    </row>
    <row r="283" spans="2:65" s="1" customFormat="1" ht="22.6" customHeight="1">
      <c r="B283" s="172"/>
      <c r="C283" s="173" t="s">
        <v>600</v>
      </c>
      <c r="D283" s="173" t="s">
        <v>150</v>
      </c>
      <c r="E283" s="174" t="s">
        <v>601</v>
      </c>
      <c r="F283" s="175" t="s">
        <v>602</v>
      </c>
      <c r="G283" s="176" t="s">
        <v>471</v>
      </c>
      <c r="H283" s="177">
        <v>3</v>
      </c>
      <c r="I283" s="178"/>
      <c r="J283" s="179">
        <f t="shared" si="0"/>
        <v>0</v>
      </c>
      <c r="K283" s="175" t="s">
        <v>5</v>
      </c>
      <c r="L283" s="39"/>
      <c r="M283" s="180" t="s">
        <v>5</v>
      </c>
      <c r="N283" s="181" t="s">
        <v>42</v>
      </c>
      <c r="O283" s="40"/>
      <c r="P283" s="182">
        <f t="shared" si="1"/>
        <v>0</v>
      </c>
      <c r="Q283" s="182">
        <v>0</v>
      </c>
      <c r="R283" s="182">
        <f t="shared" si="2"/>
        <v>0</v>
      </c>
      <c r="S283" s="182">
        <v>0</v>
      </c>
      <c r="T283" s="183">
        <f t="shared" si="3"/>
        <v>0</v>
      </c>
      <c r="AR283" s="22" t="s">
        <v>227</v>
      </c>
      <c r="AT283" s="22" t="s">
        <v>150</v>
      </c>
      <c r="AU283" s="22" t="s">
        <v>81</v>
      </c>
      <c r="AY283" s="22" t="s">
        <v>146</v>
      </c>
      <c r="BE283" s="184">
        <f t="shared" si="4"/>
        <v>0</v>
      </c>
      <c r="BF283" s="184">
        <f t="shared" si="5"/>
        <v>0</v>
      </c>
      <c r="BG283" s="184">
        <f t="shared" si="6"/>
        <v>0</v>
      </c>
      <c r="BH283" s="184">
        <f t="shared" si="7"/>
        <v>0</v>
      </c>
      <c r="BI283" s="184">
        <f t="shared" si="8"/>
        <v>0</v>
      </c>
      <c r="BJ283" s="22" t="s">
        <v>79</v>
      </c>
      <c r="BK283" s="184">
        <f t="shared" si="9"/>
        <v>0</v>
      </c>
      <c r="BL283" s="22" t="s">
        <v>227</v>
      </c>
      <c r="BM283" s="22" t="s">
        <v>603</v>
      </c>
    </row>
    <row r="284" spans="2:65" s="1" customFormat="1" ht="22.6" customHeight="1">
      <c r="B284" s="172"/>
      <c r="C284" s="173" t="s">
        <v>604</v>
      </c>
      <c r="D284" s="173" t="s">
        <v>150</v>
      </c>
      <c r="E284" s="174" t="s">
        <v>605</v>
      </c>
      <c r="F284" s="175" t="s">
        <v>606</v>
      </c>
      <c r="G284" s="176" t="s">
        <v>471</v>
      </c>
      <c r="H284" s="177">
        <v>1</v>
      </c>
      <c r="I284" s="178"/>
      <c r="J284" s="179">
        <f t="shared" si="0"/>
        <v>0</v>
      </c>
      <c r="K284" s="175" t="s">
        <v>5</v>
      </c>
      <c r="L284" s="39"/>
      <c r="M284" s="180" t="s">
        <v>5</v>
      </c>
      <c r="N284" s="181" t="s">
        <v>42</v>
      </c>
      <c r="O284" s="40"/>
      <c r="P284" s="182">
        <f t="shared" si="1"/>
        <v>0</v>
      </c>
      <c r="Q284" s="182">
        <v>0</v>
      </c>
      <c r="R284" s="182">
        <f t="shared" si="2"/>
        <v>0</v>
      </c>
      <c r="S284" s="182">
        <v>0</v>
      </c>
      <c r="T284" s="183">
        <f t="shared" si="3"/>
        <v>0</v>
      </c>
      <c r="AR284" s="22" t="s">
        <v>227</v>
      </c>
      <c r="AT284" s="22" t="s">
        <v>150</v>
      </c>
      <c r="AU284" s="22" t="s">
        <v>81</v>
      </c>
      <c r="AY284" s="22" t="s">
        <v>146</v>
      </c>
      <c r="BE284" s="184">
        <f t="shared" si="4"/>
        <v>0</v>
      </c>
      <c r="BF284" s="184">
        <f t="shared" si="5"/>
        <v>0</v>
      </c>
      <c r="BG284" s="184">
        <f t="shared" si="6"/>
        <v>0</v>
      </c>
      <c r="BH284" s="184">
        <f t="shared" si="7"/>
        <v>0</v>
      </c>
      <c r="BI284" s="184">
        <f t="shared" si="8"/>
        <v>0</v>
      </c>
      <c r="BJ284" s="22" t="s">
        <v>79</v>
      </c>
      <c r="BK284" s="184">
        <f t="shared" si="9"/>
        <v>0</v>
      </c>
      <c r="BL284" s="22" t="s">
        <v>227</v>
      </c>
      <c r="BM284" s="22" t="s">
        <v>607</v>
      </c>
    </row>
    <row r="285" spans="2:65" s="1" customFormat="1" ht="22.6" customHeight="1">
      <c r="B285" s="172"/>
      <c r="C285" s="173" t="s">
        <v>608</v>
      </c>
      <c r="D285" s="173" t="s">
        <v>150</v>
      </c>
      <c r="E285" s="174" t="s">
        <v>609</v>
      </c>
      <c r="F285" s="175" t="s">
        <v>610</v>
      </c>
      <c r="G285" s="176" t="s">
        <v>471</v>
      </c>
      <c r="H285" s="177">
        <v>2</v>
      </c>
      <c r="I285" s="178"/>
      <c r="J285" s="179">
        <f t="shared" si="0"/>
        <v>0</v>
      </c>
      <c r="K285" s="175" t="s">
        <v>5</v>
      </c>
      <c r="L285" s="39"/>
      <c r="M285" s="180" t="s">
        <v>5</v>
      </c>
      <c r="N285" s="181" t="s">
        <v>42</v>
      </c>
      <c r="O285" s="40"/>
      <c r="P285" s="182">
        <f t="shared" si="1"/>
        <v>0</v>
      </c>
      <c r="Q285" s="182">
        <v>0</v>
      </c>
      <c r="R285" s="182">
        <f t="shared" si="2"/>
        <v>0</v>
      </c>
      <c r="S285" s="182">
        <v>0</v>
      </c>
      <c r="T285" s="183">
        <f t="shared" si="3"/>
        <v>0</v>
      </c>
      <c r="AR285" s="22" t="s">
        <v>227</v>
      </c>
      <c r="AT285" s="22" t="s">
        <v>150</v>
      </c>
      <c r="AU285" s="22" t="s">
        <v>81</v>
      </c>
      <c r="AY285" s="22" t="s">
        <v>146</v>
      </c>
      <c r="BE285" s="184">
        <f t="shared" si="4"/>
        <v>0</v>
      </c>
      <c r="BF285" s="184">
        <f t="shared" si="5"/>
        <v>0</v>
      </c>
      <c r="BG285" s="184">
        <f t="shared" si="6"/>
        <v>0</v>
      </c>
      <c r="BH285" s="184">
        <f t="shared" si="7"/>
        <v>0</v>
      </c>
      <c r="BI285" s="184">
        <f t="shared" si="8"/>
        <v>0</v>
      </c>
      <c r="BJ285" s="22" t="s">
        <v>79</v>
      </c>
      <c r="BK285" s="184">
        <f t="shared" si="9"/>
        <v>0</v>
      </c>
      <c r="BL285" s="22" t="s">
        <v>227</v>
      </c>
      <c r="BM285" s="22" t="s">
        <v>611</v>
      </c>
    </row>
    <row r="286" spans="2:65" s="1" customFormat="1" ht="22.6" customHeight="1">
      <c r="B286" s="172"/>
      <c r="C286" s="173" t="s">
        <v>612</v>
      </c>
      <c r="D286" s="173" t="s">
        <v>150</v>
      </c>
      <c r="E286" s="174" t="s">
        <v>613</v>
      </c>
      <c r="F286" s="175" t="s">
        <v>614</v>
      </c>
      <c r="G286" s="176" t="s">
        <v>471</v>
      </c>
      <c r="H286" s="177">
        <v>8</v>
      </c>
      <c r="I286" s="178"/>
      <c r="J286" s="179">
        <f t="shared" si="0"/>
        <v>0</v>
      </c>
      <c r="K286" s="175" t="s">
        <v>5</v>
      </c>
      <c r="L286" s="39"/>
      <c r="M286" s="180" t="s">
        <v>5</v>
      </c>
      <c r="N286" s="181" t="s">
        <v>42</v>
      </c>
      <c r="O286" s="40"/>
      <c r="P286" s="182">
        <f t="shared" si="1"/>
        <v>0</v>
      </c>
      <c r="Q286" s="182">
        <v>0</v>
      </c>
      <c r="R286" s="182">
        <f t="shared" si="2"/>
        <v>0</v>
      </c>
      <c r="S286" s="182">
        <v>0</v>
      </c>
      <c r="T286" s="183">
        <f t="shared" si="3"/>
        <v>0</v>
      </c>
      <c r="AR286" s="22" t="s">
        <v>227</v>
      </c>
      <c r="AT286" s="22" t="s">
        <v>150</v>
      </c>
      <c r="AU286" s="22" t="s">
        <v>81</v>
      </c>
      <c r="AY286" s="22" t="s">
        <v>146</v>
      </c>
      <c r="BE286" s="184">
        <f t="shared" si="4"/>
        <v>0</v>
      </c>
      <c r="BF286" s="184">
        <f t="shared" si="5"/>
        <v>0</v>
      </c>
      <c r="BG286" s="184">
        <f t="shared" si="6"/>
        <v>0</v>
      </c>
      <c r="BH286" s="184">
        <f t="shared" si="7"/>
        <v>0</v>
      </c>
      <c r="BI286" s="184">
        <f t="shared" si="8"/>
        <v>0</v>
      </c>
      <c r="BJ286" s="22" t="s">
        <v>79</v>
      </c>
      <c r="BK286" s="184">
        <f t="shared" si="9"/>
        <v>0</v>
      </c>
      <c r="BL286" s="22" t="s">
        <v>227</v>
      </c>
      <c r="BM286" s="22" t="s">
        <v>615</v>
      </c>
    </row>
    <row r="287" spans="2:65" s="1" customFormat="1" ht="22.6" customHeight="1">
      <c r="B287" s="172"/>
      <c r="C287" s="173" t="s">
        <v>616</v>
      </c>
      <c r="D287" s="173" t="s">
        <v>150</v>
      </c>
      <c r="E287" s="174" t="s">
        <v>617</v>
      </c>
      <c r="F287" s="175" t="s">
        <v>618</v>
      </c>
      <c r="G287" s="176" t="s">
        <v>471</v>
      </c>
      <c r="H287" s="177">
        <v>5</v>
      </c>
      <c r="I287" s="178"/>
      <c r="J287" s="179">
        <f t="shared" si="0"/>
        <v>0</v>
      </c>
      <c r="K287" s="175" t="s">
        <v>5</v>
      </c>
      <c r="L287" s="39"/>
      <c r="M287" s="180" t="s">
        <v>5</v>
      </c>
      <c r="N287" s="181" t="s">
        <v>42</v>
      </c>
      <c r="O287" s="40"/>
      <c r="P287" s="182">
        <f t="shared" si="1"/>
        <v>0</v>
      </c>
      <c r="Q287" s="182">
        <v>0</v>
      </c>
      <c r="R287" s="182">
        <f t="shared" si="2"/>
        <v>0</v>
      </c>
      <c r="S287" s="182">
        <v>0</v>
      </c>
      <c r="T287" s="183">
        <f t="shared" si="3"/>
        <v>0</v>
      </c>
      <c r="AR287" s="22" t="s">
        <v>227</v>
      </c>
      <c r="AT287" s="22" t="s">
        <v>150</v>
      </c>
      <c r="AU287" s="22" t="s">
        <v>81</v>
      </c>
      <c r="AY287" s="22" t="s">
        <v>146</v>
      </c>
      <c r="BE287" s="184">
        <f t="shared" si="4"/>
        <v>0</v>
      </c>
      <c r="BF287" s="184">
        <f t="shared" si="5"/>
        <v>0</v>
      </c>
      <c r="BG287" s="184">
        <f t="shared" si="6"/>
        <v>0</v>
      </c>
      <c r="BH287" s="184">
        <f t="shared" si="7"/>
        <v>0</v>
      </c>
      <c r="BI287" s="184">
        <f t="shared" si="8"/>
        <v>0</v>
      </c>
      <c r="BJ287" s="22" t="s">
        <v>79</v>
      </c>
      <c r="BK287" s="184">
        <f t="shared" si="9"/>
        <v>0</v>
      </c>
      <c r="BL287" s="22" t="s">
        <v>227</v>
      </c>
      <c r="BM287" s="22" t="s">
        <v>619</v>
      </c>
    </row>
    <row r="288" spans="2:65" s="1" customFormat="1" ht="22.6" customHeight="1">
      <c r="B288" s="172"/>
      <c r="C288" s="173" t="s">
        <v>620</v>
      </c>
      <c r="D288" s="173" t="s">
        <v>150</v>
      </c>
      <c r="E288" s="174" t="s">
        <v>621</v>
      </c>
      <c r="F288" s="175" t="s">
        <v>622</v>
      </c>
      <c r="G288" s="176" t="s">
        <v>471</v>
      </c>
      <c r="H288" s="177">
        <v>5</v>
      </c>
      <c r="I288" s="178"/>
      <c r="J288" s="179">
        <f t="shared" si="0"/>
        <v>0</v>
      </c>
      <c r="K288" s="175" t="s">
        <v>5</v>
      </c>
      <c r="L288" s="39"/>
      <c r="M288" s="180" t="s">
        <v>5</v>
      </c>
      <c r="N288" s="181" t="s">
        <v>42</v>
      </c>
      <c r="O288" s="40"/>
      <c r="P288" s="182">
        <f t="shared" si="1"/>
        <v>0</v>
      </c>
      <c r="Q288" s="182">
        <v>0</v>
      </c>
      <c r="R288" s="182">
        <f t="shared" si="2"/>
        <v>0</v>
      </c>
      <c r="S288" s="182">
        <v>0</v>
      </c>
      <c r="T288" s="183">
        <f t="shared" si="3"/>
        <v>0</v>
      </c>
      <c r="AR288" s="22" t="s">
        <v>227</v>
      </c>
      <c r="AT288" s="22" t="s">
        <v>150</v>
      </c>
      <c r="AU288" s="22" t="s">
        <v>81</v>
      </c>
      <c r="AY288" s="22" t="s">
        <v>146</v>
      </c>
      <c r="BE288" s="184">
        <f t="shared" si="4"/>
        <v>0</v>
      </c>
      <c r="BF288" s="184">
        <f t="shared" si="5"/>
        <v>0</v>
      </c>
      <c r="BG288" s="184">
        <f t="shared" si="6"/>
        <v>0</v>
      </c>
      <c r="BH288" s="184">
        <f t="shared" si="7"/>
        <v>0</v>
      </c>
      <c r="BI288" s="184">
        <f t="shared" si="8"/>
        <v>0</v>
      </c>
      <c r="BJ288" s="22" t="s">
        <v>79</v>
      </c>
      <c r="BK288" s="184">
        <f t="shared" si="9"/>
        <v>0</v>
      </c>
      <c r="BL288" s="22" t="s">
        <v>227</v>
      </c>
      <c r="BM288" s="22" t="s">
        <v>623</v>
      </c>
    </row>
    <row r="289" spans="2:65" s="1" customFormat="1" ht="22.6" customHeight="1">
      <c r="B289" s="172"/>
      <c r="C289" s="173" t="s">
        <v>624</v>
      </c>
      <c r="D289" s="173" t="s">
        <v>150</v>
      </c>
      <c r="E289" s="174" t="s">
        <v>625</v>
      </c>
      <c r="F289" s="175" t="s">
        <v>626</v>
      </c>
      <c r="G289" s="176" t="s">
        <v>471</v>
      </c>
      <c r="H289" s="177">
        <v>6</v>
      </c>
      <c r="I289" s="178"/>
      <c r="J289" s="179">
        <f t="shared" si="0"/>
        <v>0</v>
      </c>
      <c r="K289" s="175" t="s">
        <v>5</v>
      </c>
      <c r="L289" s="39"/>
      <c r="M289" s="180" t="s">
        <v>5</v>
      </c>
      <c r="N289" s="181" t="s">
        <v>42</v>
      </c>
      <c r="O289" s="40"/>
      <c r="P289" s="182">
        <f t="shared" si="1"/>
        <v>0</v>
      </c>
      <c r="Q289" s="182">
        <v>0</v>
      </c>
      <c r="R289" s="182">
        <f t="shared" si="2"/>
        <v>0</v>
      </c>
      <c r="S289" s="182">
        <v>0</v>
      </c>
      <c r="T289" s="183">
        <f t="shared" si="3"/>
        <v>0</v>
      </c>
      <c r="AR289" s="22" t="s">
        <v>227</v>
      </c>
      <c r="AT289" s="22" t="s">
        <v>150</v>
      </c>
      <c r="AU289" s="22" t="s">
        <v>81</v>
      </c>
      <c r="AY289" s="22" t="s">
        <v>146</v>
      </c>
      <c r="BE289" s="184">
        <f t="shared" si="4"/>
        <v>0</v>
      </c>
      <c r="BF289" s="184">
        <f t="shared" si="5"/>
        <v>0</v>
      </c>
      <c r="BG289" s="184">
        <f t="shared" si="6"/>
        <v>0</v>
      </c>
      <c r="BH289" s="184">
        <f t="shared" si="7"/>
        <v>0</v>
      </c>
      <c r="BI289" s="184">
        <f t="shared" si="8"/>
        <v>0</v>
      </c>
      <c r="BJ289" s="22" t="s">
        <v>79</v>
      </c>
      <c r="BK289" s="184">
        <f t="shared" si="9"/>
        <v>0</v>
      </c>
      <c r="BL289" s="22" t="s">
        <v>227</v>
      </c>
      <c r="BM289" s="22" t="s">
        <v>627</v>
      </c>
    </row>
    <row r="290" spans="2:65" s="1" customFormat="1" ht="22.6" customHeight="1">
      <c r="B290" s="172"/>
      <c r="C290" s="173" t="s">
        <v>628</v>
      </c>
      <c r="D290" s="173" t="s">
        <v>150</v>
      </c>
      <c r="E290" s="174" t="s">
        <v>629</v>
      </c>
      <c r="F290" s="175" t="s">
        <v>630</v>
      </c>
      <c r="G290" s="176" t="s">
        <v>471</v>
      </c>
      <c r="H290" s="177">
        <v>1</v>
      </c>
      <c r="I290" s="178"/>
      <c r="J290" s="179">
        <f t="shared" si="0"/>
        <v>0</v>
      </c>
      <c r="K290" s="175" t="s">
        <v>5</v>
      </c>
      <c r="L290" s="39"/>
      <c r="M290" s="180" t="s">
        <v>5</v>
      </c>
      <c r="N290" s="181" t="s">
        <v>42</v>
      </c>
      <c r="O290" s="40"/>
      <c r="P290" s="182">
        <f t="shared" si="1"/>
        <v>0</v>
      </c>
      <c r="Q290" s="182">
        <v>0</v>
      </c>
      <c r="R290" s="182">
        <f t="shared" si="2"/>
        <v>0</v>
      </c>
      <c r="S290" s="182">
        <v>0</v>
      </c>
      <c r="T290" s="183">
        <f t="shared" si="3"/>
        <v>0</v>
      </c>
      <c r="AR290" s="22" t="s">
        <v>227</v>
      </c>
      <c r="AT290" s="22" t="s">
        <v>150</v>
      </c>
      <c r="AU290" s="22" t="s">
        <v>81</v>
      </c>
      <c r="AY290" s="22" t="s">
        <v>146</v>
      </c>
      <c r="BE290" s="184">
        <f t="shared" si="4"/>
        <v>0</v>
      </c>
      <c r="BF290" s="184">
        <f t="shared" si="5"/>
        <v>0</v>
      </c>
      <c r="BG290" s="184">
        <f t="shared" si="6"/>
        <v>0</v>
      </c>
      <c r="BH290" s="184">
        <f t="shared" si="7"/>
        <v>0</v>
      </c>
      <c r="BI290" s="184">
        <f t="shared" si="8"/>
        <v>0</v>
      </c>
      <c r="BJ290" s="22" t="s">
        <v>79</v>
      </c>
      <c r="BK290" s="184">
        <f t="shared" si="9"/>
        <v>0</v>
      </c>
      <c r="BL290" s="22" t="s">
        <v>227</v>
      </c>
      <c r="BM290" s="22" t="s">
        <v>631</v>
      </c>
    </row>
    <row r="291" spans="2:65" s="1" customFormat="1" ht="22.6" customHeight="1">
      <c r="B291" s="172"/>
      <c r="C291" s="173" t="s">
        <v>632</v>
      </c>
      <c r="D291" s="173" t="s">
        <v>150</v>
      </c>
      <c r="E291" s="174" t="s">
        <v>633</v>
      </c>
      <c r="F291" s="175" t="s">
        <v>634</v>
      </c>
      <c r="G291" s="176" t="s">
        <v>471</v>
      </c>
      <c r="H291" s="177">
        <v>1</v>
      </c>
      <c r="I291" s="178"/>
      <c r="J291" s="179">
        <f t="shared" si="0"/>
        <v>0</v>
      </c>
      <c r="K291" s="175" t="s">
        <v>5</v>
      </c>
      <c r="L291" s="39"/>
      <c r="M291" s="180" t="s">
        <v>5</v>
      </c>
      <c r="N291" s="181" t="s">
        <v>42</v>
      </c>
      <c r="O291" s="40"/>
      <c r="P291" s="182">
        <f t="shared" si="1"/>
        <v>0</v>
      </c>
      <c r="Q291" s="182">
        <v>0</v>
      </c>
      <c r="R291" s="182">
        <f t="shared" si="2"/>
        <v>0</v>
      </c>
      <c r="S291" s="182">
        <v>0</v>
      </c>
      <c r="T291" s="183">
        <f t="shared" si="3"/>
        <v>0</v>
      </c>
      <c r="AR291" s="22" t="s">
        <v>227</v>
      </c>
      <c r="AT291" s="22" t="s">
        <v>150</v>
      </c>
      <c r="AU291" s="22" t="s">
        <v>81</v>
      </c>
      <c r="AY291" s="22" t="s">
        <v>146</v>
      </c>
      <c r="BE291" s="184">
        <f t="shared" si="4"/>
        <v>0</v>
      </c>
      <c r="BF291" s="184">
        <f t="shared" si="5"/>
        <v>0</v>
      </c>
      <c r="BG291" s="184">
        <f t="shared" si="6"/>
        <v>0</v>
      </c>
      <c r="BH291" s="184">
        <f t="shared" si="7"/>
        <v>0</v>
      </c>
      <c r="BI291" s="184">
        <f t="shared" si="8"/>
        <v>0</v>
      </c>
      <c r="BJ291" s="22" t="s">
        <v>79</v>
      </c>
      <c r="BK291" s="184">
        <f t="shared" si="9"/>
        <v>0</v>
      </c>
      <c r="BL291" s="22" t="s">
        <v>227</v>
      </c>
      <c r="BM291" s="22" t="s">
        <v>635</v>
      </c>
    </row>
    <row r="292" spans="2:65" s="11" customFormat="1">
      <c r="B292" s="185"/>
      <c r="D292" s="186" t="s">
        <v>157</v>
      </c>
      <c r="E292" s="187" t="s">
        <v>5</v>
      </c>
      <c r="F292" s="188" t="s">
        <v>79</v>
      </c>
      <c r="H292" s="189">
        <v>1</v>
      </c>
      <c r="I292" s="190"/>
      <c r="L292" s="185"/>
      <c r="M292" s="191"/>
      <c r="N292" s="192"/>
      <c r="O292" s="192"/>
      <c r="P292" s="192"/>
      <c r="Q292" s="192"/>
      <c r="R292" s="192"/>
      <c r="S292" s="192"/>
      <c r="T292" s="193"/>
      <c r="AT292" s="194" t="s">
        <v>157</v>
      </c>
      <c r="AU292" s="194" t="s">
        <v>81</v>
      </c>
      <c r="AV292" s="11" t="s">
        <v>81</v>
      </c>
      <c r="AW292" s="11" t="s">
        <v>35</v>
      </c>
      <c r="AX292" s="11" t="s">
        <v>79</v>
      </c>
      <c r="AY292" s="194" t="s">
        <v>146</v>
      </c>
    </row>
    <row r="293" spans="2:65" s="1" customFormat="1" ht="22.6" customHeight="1">
      <c r="B293" s="172"/>
      <c r="C293" s="173" t="s">
        <v>636</v>
      </c>
      <c r="D293" s="173" t="s">
        <v>150</v>
      </c>
      <c r="E293" s="174" t="s">
        <v>637</v>
      </c>
      <c r="F293" s="175" t="s">
        <v>638</v>
      </c>
      <c r="G293" s="176" t="s">
        <v>471</v>
      </c>
      <c r="H293" s="177">
        <v>1</v>
      </c>
      <c r="I293" s="178"/>
      <c r="J293" s="179">
        <f>ROUND(I293*H293,2)</f>
        <v>0</v>
      </c>
      <c r="K293" s="175" t="s">
        <v>5</v>
      </c>
      <c r="L293" s="39"/>
      <c r="M293" s="180" t="s">
        <v>5</v>
      </c>
      <c r="N293" s="181" t="s">
        <v>42</v>
      </c>
      <c r="O293" s="40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AR293" s="22" t="s">
        <v>227</v>
      </c>
      <c r="AT293" s="22" t="s">
        <v>150</v>
      </c>
      <c r="AU293" s="22" t="s">
        <v>81</v>
      </c>
      <c r="AY293" s="22" t="s">
        <v>146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22" t="s">
        <v>79</v>
      </c>
      <c r="BK293" s="184">
        <f>ROUND(I293*H293,2)</f>
        <v>0</v>
      </c>
      <c r="BL293" s="22" t="s">
        <v>227</v>
      </c>
      <c r="BM293" s="22" t="s">
        <v>639</v>
      </c>
    </row>
    <row r="294" spans="2:65" s="1" customFormat="1" ht="22.6" customHeight="1">
      <c r="B294" s="172"/>
      <c r="C294" s="173" t="s">
        <v>640</v>
      </c>
      <c r="D294" s="173" t="s">
        <v>150</v>
      </c>
      <c r="E294" s="174" t="s">
        <v>641</v>
      </c>
      <c r="F294" s="175" t="s">
        <v>642</v>
      </c>
      <c r="G294" s="176" t="s">
        <v>471</v>
      </c>
      <c r="H294" s="177">
        <v>1</v>
      </c>
      <c r="I294" s="178"/>
      <c r="J294" s="179">
        <f>ROUND(I294*H294,2)</f>
        <v>0</v>
      </c>
      <c r="K294" s="175" t="s">
        <v>5</v>
      </c>
      <c r="L294" s="39"/>
      <c r="M294" s="180" t="s">
        <v>5</v>
      </c>
      <c r="N294" s="181" t="s">
        <v>42</v>
      </c>
      <c r="O294" s="40"/>
      <c r="P294" s="182">
        <f>O294*H294</f>
        <v>0</v>
      </c>
      <c r="Q294" s="182">
        <v>0</v>
      </c>
      <c r="R294" s="182">
        <f>Q294*H294</f>
        <v>0</v>
      </c>
      <c r="S294" s="182">
        <v>0</v>
      </c>
      <c r="T294" s="183">
        <f>S294*H294</f>
        <v>0</v>
      </c>
      <c r="AR294" s="22" t="s">
        <v>227</v>
      </c>
      <c r="AT294" s="22" t="s">
        <v>150</v>
      </c>
      <c r="AU294" s="22" t="s">
        <v>81</v>
      </c>
      <c r="AY294" s="22" t="s">
        <v>146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22" t="s">
        <v>79</v>
      </c>
      <c r="BK294" s="184">
        <f>ROUND(I294*H294,2)</f>
        <v>0</v>
      </c>
      <c r="BL294" s="22" t="s">
        <v>227</v>
      </c>
      <c r="BM294" s="22" t="s">
        <v>643</v>
      </c>
    </row>
    <row r="295" spans="2:65" s="1" customFormat="1" ht="22.6" customHeight="1">
      <c r="B295" s="172"/>
      <c r="C295" s="173" t="s">
        <v>644</v>
      </c>
      <c r="D295" s="173" t="s">
        <v>150</v>
      </c>
      <c r="E295" s="174" t="s">
        <v>645</v>
      </c>
      <c r="F295" s="175" t="s">
        <v>646</v>
      </c>
      <c r="G295" s="176" t="s">
        <v>471</v>
      </c>
      <c r="H295" s="177">
        <v>4</v>
      </c>
      <c r="I295" s="178"/>
      <c r="J295" s="179">
        <f>ROUND(I295*H295,2)</f>
        <v>0</v>
      </c>
      <c r="K295" s="175" t="s">
        <v>5</v>
      </c>
      <c r="L295" s="39"/>
      <c r="M295" s="180" t="s">
        <v>5</v>
      </c>
      <c r="N295" s="181" t="s">
        <v>42</v>
      </c>
      <c r="O295" s="40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AR295" s="22" t="s">
        <v>227</v>
      </c>
      <c r="AT295" s="22" t="s">
        <v>150</v>
      </c>
      <c r="AU295" s="22" t="s">
        <v>81</v>
      </c>
      <c r="AY295" s="22" t="s">
        <v>146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22" t="s">
        <v>79</v>
      </c>
      <c r="BK295" s="184">
        <f>ROUND(I295*H295,2)</f>
        <v>0</v>
      </c>
      <c r="BL295" s="22" t="s">
        <v>227</v>
      </c>
      <c r="BM295" s="22" t="s">
        <v>647</v>
      </c>
    </row>
    <row r="296" spans="2:65" s="11" customFormat="1">
      <c r="B296" s="185"/>
      <c r="D296" s="186" t="s">
        <v>157</v>
      </c>
      <c r="E296" s="187" t="s">
        <v>5</v>
      </c>
      <c r="F296" s="188" t="s">
        <v>155</v>
      </c>
      <c r="H296" s="189">
        <v>4</v>
      </c>
      <c r="I296" s="190"/>
      <c r="L296" s="185"/>
      <c r="M296" s="191"/>
      <c r="N296" s="192"/>
      <c r="O296" s="192"/>
      <c r="P296" s="192"/>
      <c r="Q296" s="192"/>
      <c r="R296" s="192"/>
      <c r="S296" s="192"/>
      <c r="T296" s="193"/>
      <c r="AT296" s="194" t="s">
        <v>157</v>
      </c>
      <c r="AU296" s="194" t="s">
        <v>81</v>
      </c>
      <c r="AV296" s="11" t="s">
        <v>81</v>
      </c>
      <c r="AW296" s="11" t="s">
        <v>35</v>
      </c>
      <c r="AX296" s="11" t="s">
        <v>79</v>
      </c>
      <c r="AY296" s="194" t="s">
        <v>146</v>
      </c>
    </row>
    <row r="297" spans="2:65" s="1" customFormat="1" ht="22.6" customHeight="1">
      <c r="B297" s="172"/>
      <c r="C297" s="173" t="s">
        <v>648</v>
      </c>
      <c r="D297" s="173" t="s">
        <v>150</v>
      </c>
      <c r="E297" s="174" t="s">
        <v>649</v>
      </c>
      <c r="F297" s="175" t="s">
        <v>650</v>
      </c>
      <c r="G297" s="176" t="s">
        <v>366</v>
      </c>
      <c r="H297" s="217"/>
      <c r="I297" s="178"/>
      <c r="J297" s="179">
        <f>ROUND(I297*H297,2)</f>
        <v>0</v>
      </c>
      <c r="K297" s="175" t="s">
        <v>154</v>
      </c>
      <c r="L297" s="39"/>
      <c r="M297" s="180" t="s">
        <v>5</v>
      </c>
      <c r="N297" s="181" t="s">
        <v>42</v>
      </c>
      <c r="O297" s="40"/>
      <c r="P297" s="182">
        <f>O297*H297</f>
        <v>0</v>
      </c>
      <c r="Q297" s="182">
        <v>0</v>
      </c>
      <c r="R297" s="182">
        <f>Q297*H297</f>
        <v>0</v>
      </c>
      <c r="S297" s="182">
        <v>0</v>
      </c>
      <c r="T297" s="183">
        <f>S297*H297</f>
        <v>0</v>
      </c>
      <c r="AR297" s="22" t="s">
        <v>227</v>
      </c>
      <c r="AT297" s="22" t="s">
        <v>150</v>
      </c>
      <c r="AU297" s="22" t="s">
        <v>81</v>
      </c>
      <c r="AY297" s="22" t="s">
        <v>146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22" t="s">
        <v>79</v>
      </c>
      <c r="BK297" s="184">
        <f>ROUND(I297*H297,2)</f>
        <v>0</v>
      </c>
      <c r="BL297" s="22" t="s">
        <v>227</v>
      </c>
      <c r="BM297" s="22" t="s">
        <v>651</v>
      </c>
    </row>
    <row r="298" spans="2:65" s="10" customFormat="1" ht="29.8" customHeight="1">
      <c r="B298" s="158"/>
      <c r="D298" s="169" t="s">
        <v>70</v>
      </c>
      <c r="E298" s="170" t="s">
        <v>652</v>
      </c>
      <c r="F298" s="170" t="s">
        <v>653</v>
      </c>
      <c r="I298" s="161"/>
      <c r="J298" s="171">
        <f>BK298</f>
        <v>0</v>
      </c>
      <c r="L298" s="158"/>
      <c r="M298" s="163"/>
      <c r="N298" s="164"/>
      <c r="O298" s="164"/>
      <c r="P298" s="165">
        <f>SUM(P299:P304)</f>
        <v>0</v>
      </c>
      <c r="Q298" s="164"/>
      <c r="R298" s="165">
        <f>SUM(R299:R304)</f>
        <v>0.13212336</v>
      </c>
      <c r="S298" s="164"/>
      <c r="T298" s="166">
        <f>SUM(T299:T304)</f>
        <v>0</v>
      </c>
      <c r="AR298" s="159" t="s">
        <v>81</v>
      </c>
      <c r="AT298" s="167" t="s">
        <v>70</v>
      </c>
      <c r="AU298" s="167" t="s">
        <v>79</v>
      </c>
      <c r="AY298" s="159" t="s">
        <v>146</v>
      </c>
      <c r="BK298" s="168">
        <f>SUM(BK299:BK304)</f>
        <v>0</v>
      </c>
    </row>
    <row r="299" spans="2:65" s="1" customFormat="1" ht="22.6" customHeight="1">
      <c r="B299" s="172"/>
      <c r="C299" s="173" t="s">
        <v>654</v>
      </c>
      <c r="D299" s="173" t="s">
        <v>150</v>
      </c>
      <c r="E299" s="174" t="s">
        <v>655</v>
      </c>
      <c r="F299" s="175" t="s">
        <v>656</v>
      </c>
      <c r="G299" s="176" t="s">
        <v>201</v>
      </c>
      <c r="H299" s="177">
        <v>4.0979999999999999</v>
      </c>
      <c r="I299" s="178"/>
      <c r="J299" s="179">
        <f>ROUND(I299*H299,2)</f>
        <v>0</v>
      </c>
      <c r="K299" s="175" t="s">
        <v>154</v>
      </c>
      <c r="L299" s="39"/>
      <c r="M299" s="180" t="s">
        <v>5</v>
      </c>
      <c r="N299" s="181" t="s">
        <v>42</v>
      </c>
      <c r="O299" s="40"/>
      <c r="P299" s="182">
        <f>O299*H299</f>
        <v>0</v>
      </c>
      <c r="Q299" s="182">
        <v>3.6700000000000001E-3</v>
      </c>
      <c r="R299" s="182">
        <f>Q299*H299</f>
        <v>1.503966E-2</v>
      </c>
      <c r="S299" s="182">
        <v>0</v>
      </c>
      <c r="T299" s="183">
        <f>S299*H299</f>
        <v>0</v>
      </c>
      <c r="AR299" s="22" t="s">
        <v>227</v>
      </c>
      <c r="AT299" s="22" t="s">
        <v>150</v>
      </c>
      <c r="AU299" s="22" t="s">
        <v>81</v>
      </c>
      <c r="AY299" s="22" t="s">
        <v>146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22" t="s">
        <v>79</v>
      </c>
      <c r="BK299" s="184">
        <f>ROUND(I299*H299,2)</f>
        <v>0</v>
      </c>
      <c r="BL299" s="22" t="s">
        <v>227</v>
      </c>
      <c r="BM299" s="22" t="s">
        <v>657</v>
      </c>
    </row>
    <row r="300" spans="2:65" s="11" customFormat="1">
      <c r="B300" s="185"/>
      <c r="D300" s="186" t="s">
        <v>157</v>
      </c>
      <c r="E300" s="187" t="s">
        <v>5</v>
      </c>
      <c r="F300" s="188" t="s">
        <v>658</v>
      </c>
      <c r="H300" s="189">
        <v>4.0979999999999999</v>
      </c>
      <c r="I300" s="190"/>
      <c r="L300" s="185"/>
      <c r="M300" s="191"/>
      <c r="N300" s="192"/>
      <c r="O300" s="192"/>
      <c r="P300" s="192"/>
      <c r="Q300" s="192"/>
      <c r="R300" s="192"/>
      <c r="S300" s="192"/>
      <c r="T300" s="193"/>
      <c r="AT300" s="194" t="s">
        <v>157</v>
      </c>
      <c r="AU300" s="194" t="s">
        <v>81</v>
      </c>
      <c r="AV300" s="11" t="s">
        <v>81</v>
      </c>
      <c r="AW300" s="11" t="s">
        <v>35</v>
      </c>
      <c r="AX300" s="11" t="s">
        <v>79</v>
      </c>
      <c r="AY300" s="194" t="s">
        <v>146</v>
      </c>
    </row>
    <row r="301" spans="2:65" s="1" customFormat="1" ht="31.6" customHeight="1">
      <c r="B301" s="172"/>
      <c r="C301" s="195" t="s">
        <v>659</v>
      </c>
      <c r="D301" s="195" t="s">
        <v>169</v>
      </c>
      <c r="E301" s="196" t="s">
        <v>660</v>
      </c>
      <c r="F301" s="197" t="s">
        <v>1099</v>
      </c>
      <c r="G301" s="198" t="s">
        <v>201</v>
      </c>
      <c r="H301" s="199">
        <v>4.508</v>
      </c>
      <c r="I301" s="200"/>
      <c r="J301" s="201">
        <f>ROUND(I301*H301,2)</f>
        <v>0</v>
      </c>
      <c r="K301" s="197" t="s">
        <v>154</v>
      </c>
      <c r="L301" s="202"/>
      <c r="M301" s="203" t="s">
        <v>5</v>
      </c>
      <c r="N301" s="204" t="s">
        <v>42</v>
      </c>
      <c r="O301" s="40"/>
      <c r="P301" s="182">
        <f>O301*H301</f>
        <v>0</v>
      </c>
      <c r="Q301" s="182">
        <v>1.9199999999999998E-2</v>
      </c>
      <c r="R301" s="182">
        <f>Q301*H301</f>
        <v>8.6553599999999994E-2</v>
      </c>
      <c r="S301" s="182">
        <v>0</v>
      </c>
      <c r="T301" s="183">
        <f>S301*H301</f>
        <v>0</v>
      </c>
      <c r="AR301" s="22" t="s">
        <v>318</v>
      </c>
      <c r="AT301" s="22" t="s">
        <v>169</v>
      </c>
      <c r="AU301" s="22" t="s">
        <v>81</v>
      </c>
      <c r="AY301" s="22" t="s">
        <v>146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22" t="s">
        <v>79</v>
      </c>
      <c r="BK301" s="184">
        <f>ROUND(I301*H301,2)</f>
        <v>0</v>
      </c>
      <c r="BL301" s="22" t="s">
        <v>227</v>
      </c>
      <c r="BM301" s="22" t="s">
        <v>661</v>
      </c>
    </row>
    <row r="302" spans="2:65" s="11" customFormat="1">
      <c r="B302" s="185"/>
      <c r="D302" s="186" t="s">
        <v>157</v>
      </c>
      <c r="F302" s="188" t="s">
        <v>662</v>
      </c>
      <c r="H302" s="189">
        <v>4.508</v>
      </c>
      <c r="I302" s="190"/>
      <c r="L302" s="185"/>
      <c r="M302" s="191"/>
      <c r="N302" s="192"/>
      <c r="O302" s="192"/>
      <c r="P302" s="192"/>
      <c r="Q302" s="192"/>
      <c r="R302" s="192"/>
      <c r="S302" s="192"/>
      <c r="T302" s="193"/>
      <c r="AT302" s="194" t="s">
        <v>157</v>
      </c>
      <c r="AU302" s="194" t="s">
        <v>81</v>
      </c>
      <c r="AV302" s="11" t="s">
        <v>81</v>
      </c>
      <c r="AW302" s="11" t="s">
        <v>6</v>
      </c>
      <c r="AX302" s="11" t="s">
        <v>79</v>
      </c>
      <c r="AY302" s="194" t="s">
        <v>146</v>
      </c>
    </row>
    <row r="303" spans="2:65" s="1" customFormat="1" ht="22.6" customHeight="1">
      <c r="B303" s="172"/>
      <c r="C303" s="173" t="s">
        <v>663</v>
      </c>
      <c r="D303" s="173" t="s">
        <v>150</v>
      </c>
      <c r="E303" s="174" t="s">
        <v>664</v>
      </c>
      <c r="F303" s="175" t="s">
        <v>665</v>
      </c>
      <c r="G303" s="176" t="s">
        <v>201</v>
      </c>
      <c r="H303" s="177">
        <v>4.0979999999999999</v>
      </c>
      <c r="I303" s="178"/>
      <c r="J303" s="179">
        <f>ROUND(I303*H303,2)</f>
        <v>0</v>
      </c>
      <c r="K303" s="175" t="s">
        <v>154</v>
      </c>
      <c r="L303" s="39"/>
      <c r="M303" s="180" t="s">
        <v>5</v>
      </c>
      <c r="N303" s="181" t="s">
        <v>42</v>
      </c>
      <c r="O303" s="40"/>
      <c r="P303" s="182">
        <f>O303*H303</f>
        <v>0</v>
      </c>
      <c r="Q303" s="182">
        <v>2.9999999999999997E-4</v>
      </c>
      <c r="R303" s="182">
        <f>Q303*H303</f>
        <v>1.2293999999999999E-3</v>
      </c>
      <c r="S303" s="182">
        <v>0</v>
      </c>
      <c r="T303" s="183">
        <f>S303*H303</f>
        <v>0</v>
      </c>
      <c r="AR303" s="22" t="s">
        <v>227</v>
      </c>
      <c r="AT303" s="22" t="s">
        <v>150</v>
      </c>
      <c r="AU303" s="22" t="s">
        <v>81</v>
      </c>
      <c r="AY303" s="22" t="s">
        <v>146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22" t="s">
        <v>79</v>
      </c>
      <c r="BK303" s="184">
        <f>ROUND(I303*H303,2)</f>
        <v>0</v>
      </c>
      <c r="BL303" s="22" t="s">
        <v>227</v>
      </c>
      <c r="BM303" s="22" t="s">
        <v>666</v>
      </c>
    </row>
    <row r="304" spans="2:65" s="1" customFormat="1" ht="22.6" customHeight="1">
      <c r="B304" s="172"/>
      <c r="C304" s="173" t="s">
        <v>667</v>
      </c>
      <c r="D304" s="173" t="s">
        <v>150</v>
      </c>
      <c r="E304" s="174" t="s">
        <v>668</v>
      </c>
      <c r="F304" s="175" t="s">
        <v>669</v>
      </c>
      <c r="G304" s="176" t="s">
        <v>201</v>
      </c>
      <c r="H304" s="177">
        <v>4.0979999999999999</v>
      </c>
      <c r="I304" s="178"/>
      <c r="J304" s="179">
        <f>ROUND(I304*H304,2)</f>
        <v>0</v>
      </c>
      <c r="K304" s="175" t="s">
        <v>154</v>
      </c>
      <c r="L304" s="39"/>
      <c r="M304" s="180" t="s">
        <v>5</v>
      </c>
      <c r="N304" s="181" t="s">
        <v>42</v>
      </c>
      <c r="O304" s="40"/>
      <c r="P304" s="182">
        <f>O304*H304</f>
        <v>0</v>
      </c>
      <c r="Q304" s="182">
        <v>7.1500000000000001E-3</v>
      </c>
      <c r="R304" s="182">
        <f>Q304*H304</f>
        <v>2.9300699999999999E-2</v>
      </c>
      <c r="S304" s="182">
        <v>0</v>
      </c>
      <c r="T304" s="183">
        <f>S304*H304</f>
        <v>0</v>
      </c>
      <c r="AR304" s="22" t="s">
        <v>227</v>
      </c>
      <c r="AT304" s="22" t="s">
        <v>150</v>
      </c>
      <c r="AU304" s="22" t="s">
        <v>81</v>
      </c>
      <c r="AY304" s="22" t="s">
        <v>146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22" t="s">
        <v>79</v>
      </c>
      <c r="BK304" s="184">
        <f>ROUND(I304*H304,2)</f>
        <v>0</v>
      </c>
      <c r="BL304" s="22" t="s">
        <v>227</v>
      </c>
      <c r="BM304" s="22" t="s">
        <v>670</v>
      </c>
    </row>
    <row r="305" spans="2:65" s="10" customFormat="1" ht="29.8" customHeight="1">
      <c r="B305" s="158"/>
      <c r="D305" s="169" t="s">
        <v>70</v>
      </c>
      <c r="E305" s="170" t="s">
        <v>671</v>
      </c>
      <c r="F305" s="170" t="s">
        <v>672</v>
      </c>
      <c r="I305" s="161"/>
      <c r="J305" s="171">
        <f>BK305</f>
        <v>0</v>
      </c>
      <c r="L305" s="158"/>
      <c r="M305" s="163"/>
      <c r="N305" s="164"/>
      <c r="O305" s="164"/>
      <c r="P305" s="165">
        <f>SUM(P306:P317)</f>
        <v>0</v>
      </c>
      <c r="Q305" s="164"/>
      <c r="R305" s="165">
        <f>SUM(R306:R317)</f>
        <v>0.62582026000000002</v>
      </c>
      <c r="S305" s="164"/>
      <c r="T305" s="166">
        <f>SUM(T306:T317)</f>
        <v>0</v>
      </c>
      <c r="AR305" s="159" t="s">
        <v>81</v>
      </c>
      <c r="AT305" s="167" t="s">
        <v>70</v>
      </c>
      <c r="AU305" s="167" t="s">
        <v>79</v>
      </c>
      <c r="AY305" s="159" t="s">
        <v>146</v>
      </c>
      <c r="BK305" s="168">
        <f>SUM(BK306:BK317)</f>
        <v>0</v>
      </c>
    </row>
    <row r="306" spans="2:65" s="1" customFormat="1" ht="22.6" customHeight="1">
      <c r="B306" s="172"/>
      <c r="C306" s="173" t="s">
        <v>673</v>
      </c>
      <c r="D306" s="173" t="s">
        <v>150</v>
      </c>
      <c r="E306" s="174" t="s">
        <v>674</v>
      </c>
      <c r="F306" s="175" t="s">
        <v>675</v>
      </c>
      <c r="G306" s="176" t="s">
        <v>201</v>
      </c>
      <c r="H306" s="177">
        <v>41.601999999999997</v>
      </c>
      <c r="I306" s="178"/>
      <c r="J306" s="179">
        <f>ROUND(I306*H306,2)</f>
        <v>0</v>
      </c>
      <c r="K306" s="175" t="s">
        <v>5</v>
      </c>
      <c r="L306" s="39"/>
      <c r="M306" s="180" t="s">
        <v>5</v>
      </c>
      <c r="N306" s="181" t="s">
        <v>42</v>
      </c>
      <c r="O306" s="40"/>
      <c r="P306" s="182">
        <f>O306*H306</f>
        <v>0</v>
      </c>
      <c r="Q306" s="182">
        <v>0</v>
      </c>
      <c r="R306" s="182">
        <f>Q306*H306</f>
        <v>0</v>
      </c>
      <c r="S306" s="182">
        <v>0</v>
      </c>
      <c r="T306" s="183">
        <f>S306*H306</f>
        <v>0</v>
      </c>
      <c r="AR306" s="22" t="s">
        <v>227</v>
      </c>
      <c r="AT306" s="22" t="s">
        <v>150</v>
      </c>
      <c r="AU306" s="22" t="s">
        <v>81</v>
      </c>
      <c r="AY306" s="22" t="s">
        <v>146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22" t="s">
        <v>79</v>
      </c>
      <c r="BK306" s="184">
        <f>ROUND(I306*H306,2)</f>
        <v>0</v>
      </c>
      <c r="BL306" s="22" t="s">
        <v>227</v>
      </c>
      <c r="BM306" s="22" t="s">
        <v>676</v>
      </c>
    </row>
    <row r="307" spans="2:65" s="11" customFormat="1">
      <c r="B307" s="185"/>
      <c r="D307" s="186" t="s">
        <v>157</v>
      </c>
      <c r="E307" s="187" t="s">
        <v>5</v>
      </c>
      <c r="F307" s="188" t="s">
        <v>677</v>
      </c>
      <c r="H307" s="189">
        <v>41.601999999999997</v>
      </c>
      <c r="I307" s="190"/>
      <c r="L307" s="185"/>
      <c r="M307" s="191"/>
      <c r="N307" s="192"/>
      <c r="O307" s="192"/>
      <c r="P307" s="192"/>
      <c r="Q307" s="192"/>
      <c r="R307" s="192"/>
      <c r="S307" s="192"/>
      <c r="T307" s="193"/>
      <c r="AT307" s="194" t="s">
        <v>157</v>
      </c>
      <c r="AU307" s="194" t="s">
        <v>81</v>
      </c>
      <c r="AV307" s="11" t="s">
        <v>81</v>
      </c>
      <c r="AW307" s="11" t="s">
        <v>35</v>
      </c>
      <c r="AX307" s="11" t="s">
        <v>79</v>
      </c>
      <c r="AY307" s="194" t="s">
        <v>146</v>
      </c>
    </row>
    <row r="308" spans="2:65" s="1" customFormat="1" ht="22.6" customHeight="1">
      <c r="B308" s="172"/>
      <c r="C308" s="173" t="s">
        <v>678</v>
      </c>
      <c r="D308" s="173" t="s">
        <v>150</v>
      </c>
      <c r="E308" s="174" t="s">
        <v>679</v>
      </c>
      <c r="F308" s="175" t="s">
        <v>680</v>
      </c>
      <c r="G308" s="176" t="s">
        <v>201</v>
      </c>
      <c r="H308" s="177">
        <v>86.272999999999996</v>
      </c>
      <c r="I308" s="178"/>
      <c r="J308" s="179">
        <f>ROUND(I308*H308,2)</f>
        <v>0</v>
      </c>
      <c r="K308" s="175" t="s">
        <v>5</v>
      </c>
      <c r="L308" s="39"/>
      <c r="M308" s="180" t="s">
        <v>5</v>
      </c>
      <c r="N308" s="181" t="s">
        <v>42</v>
      </c>
      <c r="O308" s="40"/>
      <c r="P308" s="182">
        <f>O308*H308</f>
        <v>0</v>
      </c>
      <c r="Q308" s="182">
        <v>0</v>
      </c>
      <c r="R308" s="182">
        <f>Q308*H308</f>
        <v>0</v>
      </c>
      <c r="S308" s="182">
        <v>0</v>
      </c>
      <c r="T308" s="183">
        <f>S308*H308</f>
        <v>0</v>
      </c>
      <c r="AR308" s="22" t="s">
        <v>227</v>
      </c>
      <c r="AT308" s="22" t="s">
        <v>150</v>
      </c>
      <c r="AU308" s="22" t="s">
        <v>81</v>
      </c>
      <c r="AY308" s="22" t="s">
        <v>146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22" t="s">
        <v>79</v>
      </c>
      <c r="BK308" s="184">
        <f>ROUND(I308*H308,2)</f>
        <v>0</v>
      </c>
      <c r="BL308" s="22" t="s">
        <v>227</v>
      </c>
      <c r="BM308" s="22" t="s">
        <v>681</v>
      </c>
    </row>
    <row r="309" spans="2:65" s="11" customFormat="1">
      <c r="B309" s="185"/>
      <c r="D309" s="186" t="s">
        <v>157</v>
      </c>
      <c r="E309" s="187" t="s">
        <v>5</v>
      </c>
      <c r="F309" s="188" t="s">
        <v>682</v>
      </c>
      <c r="H309" s="189">
        <v>86.272999999999996</v>
      </c>
      <c r="I309" s="190"/>
      <c r="L309" s="185"/>
      <c r="M309" s="191"/>
      <c r="N309" s="192"/>
      <c r="O309" s="192"/>
      <c r="P309" s="192"/>
      <c r="Q309" s="192"/>
      <c r="R309" s="192"/>
      <c r="S309" s="192"/>
      <c r="T309" s="193"/>
      <c r="AT309" s="194" t="s">
        <v>157</v>
      </c>
      <c r="AU309" s="194" t="s">
        <v>81</v>
      </c>
      <c r="AV309" s="11" t="s">
        <v>81</v>
      </c>
      <c r="AW309" s="11" t="s">
        <v>35</v>
      </c>
      <c r="AX309" s="11" t="s">
        <v>79</v>
      </c>
      <c r="AY309" s="194" t="s">
        <v>146</v>
      </c>
    </row>
    <row r="310" spans="2:65" s="1" customFormat="1" ht="31.6" customHeight="1">
      <c r="B310" s="172"/>
      <c r="C310" s="173" t="s">
        <v>683</v>
      </c>
      <c r="D310" s="173" t="s">
        <v>150</v>
      </c>
      <c r="E310" s="174" t="s">
        <v>684</v>
      </c>
      <c r="F310" s="175" t="s">
        <v>685</v>
      </c>
      <c r="G310" s="176" t="s">
        <v>201</v>
      </c>
      <c r="H310" s="177">
        <v>127.875</v>
      </c>
      <c r="I310" s="178"/>
      <c r="J310" s="179">
        <f>ROUND(I310*H310,2)</f>
        <v>0</v>
      </c>
      <c r="K310" s="175" t="s">
        <v>154</v>
      </c>
      <c r="L310" s="39"/>
      <c r="M310" s="180" t="s">
        <v>5</v>
      </c>
      <c r="N310" s="181" t="s">
        <v>42</v>
      </c>
      <c r="O310" s="40"/>
      <c r="P310" s="182">
        <f>O310*H310</f>
        <v>0</v>
      </c>
      <c r="Q310" s="182">
        <v>3.0000000000000001E-5</v>
      </c>
      <c r="R310" s="182">
        <f>Q310*H310</f>
        <v>3.8362500000000003E-3</v>
      </c>
      <c r="S310" s="182">
        <v>0</v>
      </c>
      <c r="T310" s="183">
        <f>S310*H310</f>
        <v>0</v>
      </c>
      <c r="AR310" s="22" t="s">
        <v>227</v>
      </c>
      <c r="AT310" s="22" t="s">
        <v>150</v>
      </c>
      <c r="AU310" s="22" t="s">
        <v>81</v>
      </c>
      <c r="AY310" s="22" t="s">
        <v>146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22" t="s">
        <v>79</v>
      </c>
      <c r="BK310" s="184">
        <f>ROUND(I310*H310,2)</f>
        <v>0</v>
      </c>
      <c r="BL310" s="22" t="s">
        <v>227</v>
      </c>
      <c r="BM310" s="22" t="s">
        <v>686</v>
      </c>
    </row>
    <row r="311" spans="2:65" s="11" customFormat="1">
      <c r="B311" s="185"/>
      <c r="D311" s="186" t="s">
        <v>157</v>
      </c>
      <c r="E311" s="187" t="s">
        <v>5</v>
      </c>
      <c r="F311" s="188" t="s">
        <v>687</v>
      </c>
      <c r="H311" s="189">
        <v>127.875</v>
      </c>
      <c r="I311" s="190"/>
      <c r="L311" s="185"/>
      <c r="M311" s="191"/>
      <c r="N311" s="192"/>
      <c r="O311" s="192"/>
      <c r="P311" s="192"/>
      <c r="Q311" s="192"/>
      <c r="R311" s="192"/>
      <c r="S311" s="192"/>
      <c r="T311" s="193"/>
      <c r="AT311" s="194" t="s">
        <v>157</v>
      </c>
      <c r="AU311" s="194" t="s">
        <v>81</v>
      </c>
      <c r="AV311" s="11" t="s">
        <v>81</v>
      </c>
      <c r="AW311" s="11" t="s">
        <v>35</v>
      </c>
      <c r="AX311" s="11" t="s">
        <v>79</v>
      </c>
      <c r="AY311" s="194" t="s">
        <v>146</v>
      </c>
    </row>
    <row r="312" spans="2:65" s="1" customFormat="1" ht="22.6" customHeight="1">
      <c r="B312" s="172"/>
      <c r="C312" s="173" t="s">
        <v>688</v>
      </c>
      <c r="D312" s="173" t="s">
        <v>150</v>
      </c>
      <c r="E312" s="174" t="s">
        <v>689</v>
      </c>
      <c r="F312" s="175" t="s">
        <v>690</v>
      </c>
      <c r="G312" s="176" t="s">
        <v>201</v>
      </c>
      <c r="H312" s="177">
        <v>127.875</v>
      </c>
      <c r="I312" s="178"/>
      <c r="J312" s="179">
        <f>ROUND(I312*H312,2)</f>
        <v>0</v>
      </c>
      <c r="K312" s="175" t="s">
        <v>154</v>
      </c>
      <c r="L312" s="39"/>
      <c r="M312" s="180" t="s">
        <v>5</v>
      </c>
      <c r="N312" s="181" t="s">
        <v>42</v>
      </c>
      <c r="O312" s="40"/>
      <c r="P312" s="182">
        <f>O312*H312</f>
        <v>0</v>
      </c>
      <c r="Q312" s="182">
        <v>4.5500000000000002E-3</v>
      </c>
      <c r="R312" s="182">
        <f>Q312*H312</f>
        <v>0.58183125000000002</v>
      </c>
      <c r="S312" s="182">
        <v>0</v>
      </c>
      <c r="T312" s="183">
        <f>S312*H312</f>
        <v>0</v>
      </c>
      <c r="AR312" s="22" t="s">
        <v>227</v>
      </c>
      <c r="AT312" s="22" t="s">
        <v>150</v>
      </c>
      <c r="AU312" s="22" t="s">
        <v>81</v>
      </c>
      <c r="AY312" s="22" t="s">
        <v>146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22" t="s">
        <v>79</v>
      </c>
      <c r="BK312" s="184">
        <f>ROUND(I312*H312,2)</f>
        <v>0</v>
      </c>
      <c r="BL312" s="22" t="s">
        <v>227</v>
      </c>
      <c r="BM312" s="22" t="s">
        <v>691</v>
      </c>
    </row>
    <row r="313" spans="2:65" s="1" customFormat="1" ht="22.6" customHeight="1">
      <c r="B313" s="172"/>
      <c r="C313" s="173" t="s">
        <v>692</v>
      </c>
      <c r="D313" s="173" t="s">
        <v>150</v>
      </c>
      <c r="E313" s="174" t="s">
        <v>693</v>
      </c>
      <c r="F313" s="175" t="s">
        <v>694</v>
      </c>
      <c r="G313" s="176" t="s">
        <v>310</v>
      </c>
      <c r="H313" s="177">
        <v>89.513000000000005</v>
      </c>
      <c r="I313" s="178"/>
      <c r="J313" s="179">
        <f>ROUND(I313*H313,2)</f>
        <v>0</v>
      </c>
      <c r="K313" s="175" t="s">
        <v>154</v>
      </c>
      <c r="L313" s="39"/>
      <c r="M313" s="180" t="s">
        <v>5</v>
      </c>
      <c r="N313" s="181" t="s">
        <v>42</v>
      </c>
      <c r="O313" s="40"/>
      <c r="P313" s="182">
        <f>O313*H313</f>
        <v>0</v>
      </c>
      <c r="Q313" s="182">
        <v>2.0000000000000002E-5</v>
      </c>
      <c r="R313" s="182">
        <f>Q313*H313</f>
        <v>1.7902600000000003E-3</v>
      </c>
      <c r="S313" s="182">
        <v>0</v>
      </c>
      <c r="T313" s="183">
        <f>S313*H313</f>
        <v>0</v>
      </c>
      <c r="AR313" s="22" t="s">
        <v>227</v>
      </c>
      <c r="AT313" s="22" t="s">
        <v>150</v>
      </c>
      <c r="AU313" s="22" t="s">
        <v>81</v>
      </c>
      <c r="AY313" s="22" t="s">
        <v>146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22" t="s">
        <v>79</v>
      </c>
      <c r="BK313" s="184">
        <f>ROUND(I313*H313,2)</f>
        <v>0</v>
      </c>
      <c r="BL313" s="22" t="s">
        <v>227</v>
      </c>
      <c r="BM313" s="22" t="s">
        <v>695</v>
      </c>
    </row>
    <row r="314" spans="2:65" s="11" customFormat="1">
      <c r="B314" s="185"/>
      <c r="D314" s="186" t="s">
        <v>157</v>
      </c>
      <c r="E314" s="187" t="s">
        <v>5</v>
      </c>
      <c r="F314" s="188" t="s">
        <v>696</v>
      </c>
      <c r="H314" s="189">
        <v>89.513000000000005</v>
      </c>
      <c r="I314" s="190"/>
      <c r="L314" s="185"/>
      <c r="M314" s="191"/>
      <c r="N314" s="192"/>
      <c r="O314" s="192"/>
      <c r="P314" s="192"/>
      <c r="Q314" s="192"/>
      <c r="R314" s="192"/>
      <c r="S314" s="192"/>
      <c r="T314" s="193"/>
      <c r="AT314" s="194" t="s">
        <v>157</v>
      </c>
      <c r="AU314" s="194" t="s">
        <v>81</v>
      </c>
      <c r="AV314" s="11" t="s">
        <v>81</v>
      </c>
      <c r="AW314" s="11" t="s">
        <v>35</v>
      </c>
      <c r="AX314" s="11" t="s">
        <v>79</v>
      </c>
      <c r="AY314" s="194" t="s">
        <v>146</v>
      </c>
    </row>
    <row r="315" spans="2:65" s="1" customFormat="1" ht="22.6" customHeight="1">
      <c r="B315" s="172"/>
      <c r="C315" s="173" t="s">
        <v>697</v>
      </c>
      <c r="D315" s="173" t="s">
        <v>150</v>
      </c>
      <c r="E315" s="174" t="s">
        <v>698</v>
      </c>
      <c r="F315" s="175" t="s">
        <v>699</v>
      </c>
      <c r="G315" s="176" t="s">
        <v>201</v>
      </c>
      <c r="H315" s="177">
        <v>127.875</v>
      </c>
      <c r="I315" s="178"/>
      <c r="J315" s="179">
        <f>ROUND(I315*H315,2)</f>
        <v>0</v>
      </c>
      <c r="K315" s="175" t="s">
        <v>154</v>
      </c>
      <c r="L315" s="39"/>
      <c r="M315" s="180" t="s">
        <v>5</v>
      </c>
      <c r="N315" s="181" t="s">
        <v>42</v>
      </c>
      <c r="O315" s="40"/>
      <c r="P315" s="182">
        <f>O315*H315</f>
        <v>0</v>
      </c>
      <c r="Q315" s="182">
        <v>2.9999999999999997E-4</v>
      </c>
      <c r="R315" s="182">
        <f>Q315*H315</f>
        <v>3.8362499999999994E-2</v>
      </c>
      <c r="S315" s="182">
        <v>0</v>
      </c>
      <c r="T315" s="183">
        <f>S315*H315</f>
        <v>0</v>
      </c>
      <c r="AR315" s="22" t="s">
        <v>227</v>
      </c>
      <c r="AT315" s="22" t="s">
        <v>150</v>
      </c>
      <c r="AU315" s="22" t="s">
        <v>81</v>
      </c>
      <c r="AY315" s="22" t="s">
        <v>146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22" t="s">
        <v>79</v>
      </c>
      <c r="BK315" s="184">
        <f>ROUND(I315*H315,2)</f>
        <v>0</v>
      </c>
      <c r="BL315" s="22" t="s">
        <v>227</v>
      </c>
      <c r="BM315" s="22" t="s">
        <v>700</v>
      </c>
    </row>
    <row r="316" spans="2:65" s="11" customFormat="1">
      <c r="B316" s="185"/>
      <c r="D316" s="186" t="s">
        <v>157</v>
      </c>
      <c r="E316" s="187" t="s">
        <v>5</v>
      </c>
      <c r="F316" s="188" t="s">
        <v>701</v>
      </c>
      <c r="H316" s="189">
        <v>127.875</v>
      </c>
      <c r="I316" s="190"/>
      <c r="L316" s="185"/>
      <c r="M316" s="191"/>
      <c r="N316" s="192"/>
      <c r="O316" s="192"/>
      <c r="P316" s="192"/>
      <c r="Q316" s="192"/>
      <c r="R316" s="192"/>
      <c r="S316" s="192"/>
      <c r="T316" s="193"/>
      <c r="AT316" s="194" t="s">
        <v>157</v>
      </c>
      <c r="AU316" s="194" t="s">
        <v>81</v>
      </c>
      <c r="AV316" s="11" t="s">
        <v>81</v>
      </c>
      <c r="AW316" s="11" t="s">
        <v>35</v>
      </c>
      <c r="AX316" s="11" t="s">
        <v>79</v>
      </c>
      <c r="AY316" s="194" t="s">
        <v>146</v>
      </c>
    </row>
    <row r="317" spans="2:65" s="1" customFormat="1" ht="22.6" customHeight="1">
      <c r="B317" s="172"/>
      <c r="C317" s="173" t="s">
        <v>702</v>
      </c>
      <c r="D317" s="173" t="s">
        <v>150</v>
      </c>
      <c r="E317" s="174" t="s">
        <v>703</v>
      </c>
      <c r="F317" s="175" t="s">
        <v>704</v>
      </c>
      <c r="G317" s="176" t="s">
        <v>366</v>
      </c>
      <c r="H317" s="217"/>
      <c r="I317" s="178"/>
      <c r="J317" s="179">
        <f>ROUND(I317*H317,2)</f>
        <v>0</v>
      </c>
      <c r="K317" s="175" t="s">
        <v>154</v>
      </c>
      <c r="L317" s="39"/>
      <c r="M317" s="180" t="s">
        <v>5</v>
      </c>
      <c r="N317" s="181" t="s">
        <v>42</v>
      </c>
      <c r="O317" s="40"/>
      <c r="P317" s="182">
        <f>O317*H317</f>
        <v>0</v>
      </c>
      <c r="Q317" s="182">
        <v>0</v>
      </c>
      <c r="R317" s="182">
        <f>Q317*H317</f>
        <v>0</v>
      </c>
      <c r="S317" s="182">
        <v>0</v>
      </c>
      <c r="T317" s="183">
        <f>S317*H317</f>
        <v>0</v>
      </c>
      <c r="AR317" s="22" t="s">
        <v>227</v>
      </c>
      <c r="AT317" s="22" t="s">
        <v>150</v>
      </c>
      <c r="AU317" s="22" t="s">
        <v>81</v>
      </c>
      <c r="AY317" s="22" t="s">
        <v>146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22" t="s">
        <v>79</v>
      </c>
      <c r="BK317" s="184">
        <f>ROUND(I317*H317,2)</f>
        <v>0</v>
      </c>
      <c r="BL317" s="22" t="s">
        <v>227</v>
      </c>
      <c r="BM317" s="22" t="s">
        <v>705</v>
      </c>
    </row>
    <row r="318" spans="2:65" s="10" customFormat="1" ht="29.8" customHeight="1">
      <c r="B318" s="158"/>
      <c r="D318" s="169" t="s">
        <v>70</v>
      </c>
      <c r="E318" s="170" t="s">
        <v>706</v>
      </c>
      <c r="F318" s="170" t="s">
        <v>707</v>
      </c>
      <c r="I318" s="161"/>
      <c r="J318" s="171">
        <f>BK318</f>
        <v>0</v>
      </c>
      <c r="L318" s="158"/>
      <c r="M318" s="163"/>
      <c r="N318" s="164"/>
      <c r="O318" s="164"/>
      <c r="P318" s="165">
        <f>SUM(P319:P324)</f>
        <v>0</v>
      </c>
      <c r="Q318" s="164"/>
      <c r="R318" s="165">
        <f>SUM(R319:R324)</f>
        <v>9.4614300000000012E-2</v>
      </c>
      <c r="S318" s="164"/>
      <c r="T318" s="166">
        <f>SUM(T319:T324)</f>
        <v>0</v>
      </c>
      <c r="AR318" s="159" t="s">
        <v>81</v>
      </c>
      <c r="AT318" s="167" t="s">
        <v>70</v>
      </c>
      <c r="AU318" s="167" t="s">
        <v>79</v>
      </c>
      <c r="AY318" s="159" t="s">
        <v>146</v>
      </c>
      <c r="BK318" s="168">
        <f>SUM(BK319:BK324)</f>
        <v>0</v>
      </c>
    </row>
    <row r="319" spans="2:65" s="1" customFormat="1" ht="22.6" customHeight="1">
      <c r="B319" s="172"/>
      <c r="C319" s="173" t="s">
        <v>708</v>
      </c>
      <c r="D319" s="173" t="s">
        <v>150</v>
      </c>
      <c r="E319" s="174" t="s">
        <v>709</v>
      </c>
      <c r="F319" s="175" t="s">
        <v>710</v>
      </c>
      <c r="G319" s="176" t="s">
        <v>201</v>
      </c>
      <c r="H319" s="177">
        <v>16.599</v>
      </c>
      <c r="I319" s="178"/>
      <c r="J319" s="179">
        <f>ROUND(I319*H319,2)</f>
        <v>0</v>
      </c>
      <c r="K319" s="175" t="s">
        <v>154</v>
      </c>
      <c r="L319" s="39"/>
      <c r="M319" s="180" t="s">
        <v>5</v>
      </c>
      <c r="N319" s="181" t="s">
        <v>42</v>
      </c>
      <c r="O319" s="40"/>
      <c r="P319" s="182">
        <f>O319*H319</f>
        <v>0</v>
      </c>
      <c r="Q319" s="182">
        <v>2.9999999999999997E-4</v>
      </c>
      <c r="R319" s="182">
        <f>Q319*H319</f>
        <v>4.9796999999999992E-3</v>
      </c>
      <c r="S319" s="182">
        <v>0</v>
      </c>
      <c r="T319" s="183">
        <f>S319*H319</f>
        <v>0</v>
      </c>
      <c r="AR319" s="22" t="s">
        <v>227</v>
      </c>
      <c r="AT319" s="22" t="s">
        <v>150</v>
      </c>
      <c r="AU319" s="22" t="s">
        <v>81</v>
      </c>
      <c r="AY319" s="22" t="s">
        <v>146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22" t="s">
        <v>79</v>
      </c>
      <c r="BK319" s="184">
        <f>ROUND(I319*H319,2)</f>
        <v>0</v>
      </c>
      <c r="BL319" s="22" t="s">
        <v>227</v>
      </c>
      <c r="BM319" s="22" t="s">
        <v>711</v>
      </c>
    </row>
    <row r="320" spans="2:65" s="11" customFormat="1">
      <c r="B320" s="185"/>
      <c r="D320" s="205" t="s">
        <v>157</v>
      </c>
      <c r="E320" s="194" t="s">
        <v>5</v>
      </c>
      <c r="F320" s="206" t="s">
        <v>712</v>
      </c>
      <c r="H320" s="207">
        <v>9.218</v>
      </c>
      <c r="I320" s="190"/>
      <c r="L320" s="185"/>
      <c r="M320" s="191"/>
      <c r="N320" s="192"/>
      <c r="O320" s="192"/>
      <c r="P320" s="192"/>
      <c r="Q320" s="192"/>
      <c r="R320" s="192"/>
      <c r="S320" s="192"/>
      <c r="T320" s="193"/>
      <c r="AT320" s="194" t="s">
        <v>157</v>
      </c>
      <c r="AU320" s="194" t="s">
        <v>81</v>
      </c>
      <c r="AV320" s="11" t="s">
        <v>81</v>
      </c>
      <c r="AW320" s="11" t="s">
        <v>35</v>
      </c>
      <c r="AX320" s="11" t="s">
        <v>71</v>
      </c>
      <c r="AY320" s="194" t="s">
        <v>146</v>
      </c>
    </row>
    <row r="321" spans="2:65" s="11" customFormat="1">
      <c r="B321" s="185"/>
      <c r="D321" s="205" t="s">
        <v>157</v>
      </c>
      <c r="E321" s="194" t="s">
        <v>5</v>
      </c>
      <c r="F321" s="206" t="s">
        <v>713</v>
      </c>
      <c r="H321" s="207">
        <v>7.3810000000000002</v>
      </c>
      <c r="I321" s="190"/>
      <c r="L321" s="185"/>
      <c r="M321" s="191"/>
      <c r="N321" s="192"/>
      <c r="O321" s="192"/>
      <c r="P321" s="192"/>
      <c r="Q321" s="192"/>
      <c r="R321" s="192"/>
      <c r="S321" s="192"/>
      <c r="T321" s="193"/>
      <c r="AT321" s="194" t="s">
        <v>157</v>
      </c>
      <c r="AU321" s="194" t="s">
        <v>81</v>
      </c>
      <c r="AV321" s="11" t="s">
        <v>81</v>
      </c>
      <c r="AW321" s="11" t="s">
        <v>35</v>
      </c>
      <c r="AX321" s="11" t="s">
        <v>71</v>
      </c>
      <c r="AY321" s="194" t="s">
        <v>146</v>
      </c>
    </row>
    <row r="322" spans="2:65" s="12" customFormat="1">
      <c r="B322" s="208"/>
      <c r="D322" s="186" t="s">
        <v>157</v>
      </c>
      <c r="E322" s="209" t="s">
        <v>5</v>
      </c>
      <c r="F322" s="210" t="s">
        <v>249</v>
      </c>
      <c r="H322" s="211">
        <v>16.599</v>
      </c>
      <c r="I322" s="212"/>
      <c r="L322" s="208"/>
      <c r="M322" s="213"/>
      <c r="N322" s="214"/>
      <c r="O322" s="214"/>
      <c r="P322" s="214"/>
      <c r="Q322" s="214"/>
      <c r="R322" s="214"/>
      <c r="S322" s="214"/>
      <c r="T322" s="215"/>
      <c r="AT322" s="216" t="s">
        <v>157</v>
      </c>
      <c r="AU322" s="216" t="s">
        <v>81</v>
      </c>
      <c r="AV322" s="12" t="s">
        <v>155</v>
      </c>
      <c r="AW322" s="12" t="s">
        <v>35</v>
      </c>
      <c r="AX322" s="12" t="s">
        <v>79</v>
      </c>
      <c r="AY322" s="216" t="s">
        <v>146</v>
      </c>
    </row>
    <row r="323" spans="2:65" s="1" customFormat="1" ht="22.6" customHeight="1">
      <c r="B323" s="172"/>
      <c r="C323" s="173" t="s">
        <v>714</v>
      </c>
      <c r="D323" s="173" t="s">
        <v>150</v>
      </c>
      <c r="E323" s="174" t="s">
        <v>715</v>
      </c>
      <c r="F323" s="175" t="s">
        <v>716</v>
      </c>
      <c r="G323" s="176" t="s">
        <v>201</v>
      </c>
      <c r="H323" s="177">
        <v>16.599</v>
      </c>
      <c r="I323" s="178"/>
      <c r="J323" s="179">
        <f>ROUND(I323*H323,2)</f>
        <v>0</v>
      </c>
      <c r="K323" s="175" t="s">
        <v>154</v>
      </c>
      <c r="L323" s="39"/>
      <c r="M323" s="180" t="s">
        <v>5</v>
      </c>
      <c r="N323" s="181" t="s">
        <v>42</v>
      </c>
      <c r="O323" s="40"/>
      <c r="P323" s="182">
        <f>O323*H323</f>
        <v>0</v>
      </c>
      <c r="Q323" s="182">
        <v>5.4000000000000003E-3</v>
      </c>
      <c r="R323" s="182">
        <f>Q323*H323</f>
        <v>8.9634600000000009E-2</v>
      </c>
      <c r="S323" s="182">
        <v>0</v>
      </c>
      <c r="T323" s="183">
        <f>S323*H323</f>
        <v>0</v>
      </c>
      <c r="AR323" s="22" t="s">
        <v>227</v>
      </c>
      <c r="AT323" s="22" t="s">
        <v>150</v>
      </c>
      <c r="AU323" s="22" t="s">
        <v>81</v>
      </c>
      <c r="AY323" s="22" t="s">
        <v>146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22" t="s">
        <v>79</v>
      </c>
      <c r="BK323" s="184">
        <f>ROUND(I323*H323,2)</f>
        <v>0</v>
      </c>
      <c r="BL323" s="22" t="s">
        <v>227</v>
      </c>
      <c r="BM323" s="22" t="s">
        <v>717</v>
      </c>
    </row>
    <row r="324" spans="2:65" s="1" customFormat="1" ht="22.6" customHeight="1">
      <c r="B324" s="172"/>
      <c r="C324" s="173" t="s">
        <v>718</v>
      </c>
      <c r="D324" s="173" t="s">
        <v>150</v>
      </c>
      <c r="E324" s="174" t="s">
        <v>719</v>
      </c>
      <c r="F324" s="175" t="s">
        <v>720</v>
      </c>
      <c r="G324" s="176" t="s">
        <v>366</v>
      </c>
      <c r="H324" s="217"/>
      <c r="I324" s="178"/>
      <c r="J324" s="179">
        <f>ROUND(I324*H324,2)</f>
        <v>0</v>
      </c>
      <c r="K324" s="175" t="s">
        <v>154</v>
      </c>
      <c r="L324" s="39"/>
      <c r="M324" s="180" t="s">
        <v>5</v>
      </c>
      <c r="N324" s="181" t="s">
        <v>42</v>
      </c>
      <c r="O324" s="40"/>
      <c r="P324" s="182">
        <f>O324*H324</f>
        <v>0</v>
      </c>
      <c r="Q324" s="182">
        <v>0</v>
      </c>
      <c r="R324" s="182">
        <f>Q324*H324</f>
        <v>0</v>
      </c>
      <c r="S324" s="182">
        <v>0</v>
      </c>
      <c r="T324" s="183">
        <f>S324*H324</f>
        <v>0</v>
      </c>
      <c r="AR324" s="22" t="s">
        <v>227</v>
      </c>
      <c r="AT324" s="22" t="s">
        <v>150</v>
      </c>
      <c r="AU324" s="22" t="s">
        <v>81</v>
      </c>
      <c r="AY324" s="22" t="s">
        <v>146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22" t="s">
        <v>79</v>
      </c>
      <c r="BK324" s="184">
        <f>ROUND(I324*H324,2)</f>
        <v>0</v>
      </c>
      <c r="BL324" s="22" t="s">
        <v>227</v>
      </c>
      <c r="BM324" s="22" t="s">
        <v>721</v>
      </c>
    </row>
    <row r="325" spans="2:65" s="10" customFormat="1" ht="29.8" customHeight="1">
      <c r="B325" s="158"/>
      <c r="D325" s="169" t="s">
        <v>70</v>
      </c>
      <c r="E325" s="170" t="s">
        <v>722</v>
      </c>
      <c r="F325" s="170" t="s">
        <v>723</v>
      </c>
      <c r="I325" s="161"/>
      <c r="J325" s="171">
        <f>BK325</f>
        <v>0</v>
      </c>
      <c r="L325" s="158"/>
      <c r="M325" s="163"/>
      <c r="N325" s="164"/>
      <c r="O325" s="164"/>
      <c r="P325" s="165">
        <f>SUM(P326:P340)</f>
        <v>0</v>
      </c>
      <c r="Q325" s="164"/>
      <c r="R325" s="165">
        <f>SUM(R326:R340)</f>
        <v>1.0959458400000002</v>
      </c>
      <c r="S325" s="164"/>
      <c r="T325" s="166">
        <f>SUM(T326:T340)</f>
        <v>0</v>
      </c>
      <c r="AR325" s="159" t="s">
        <v>81</v>
      </c>
      <c r="AT325" s="167" t="s">
        <v>70</v>
      </c>
      <c r="AU325" s="167" t="s">
        <v>79</v>
      </c>
      <c r="AY325" s="159" t="s">
        <v>146</v>
      </c>
      <c r="BK325" s="168">
        <f>SUM(BK326:BK340)</f>
        <v>0</v>
      </c>
    </row>
    <row r="326" spans="2:65" s="1" customFormat="1" ht="31.6" customHeight="1">
      <c r="B326" s="172"/>
      <c r="C326" s="173" t="s">
        <v>724</v>
      </c>
      <c r="D326" s="173" t="s">
        <v>150</v>
      </c>
      <c r="E326" s="174" t="s">
        <v>725</v>
      </c>
      <c r="F326" s="175" t="s">
        <v>726</v>
      </c>
      <c r="G326" s="176" t="s">
        <v>201</v>
      </c>
      <c r="H326" s="177">
        <v>66.855999999999995</v>
      </c>
      <c r="I326" s="178"/>
      <c r="J326" s="179">
        <f>ROUND(I326*H326,2)</f>
        <v>0</v>
      </c>
      <c r="K326" s="175" t="s">
        <v>154</v>
      </c>
      <c r="L326" s="39"/>
      <c r="M326" s="180" t="s">
        <v>5</v>
      </c>
      <c r="N326" s="181" t="s">
        <v>42</v>
      </c>
      <c r="O326" s="40"/>
      <c r="P326" s="182">
        <f>O326*H326</f>
        <v>0</v>
      </c>
      <c r="Q326" s="182">
        <v>3.0000000000000001E-3</v>
      </c>
      <c r="R326" s="182">
        <f>Q326*H326</f>
        <v>0.200568</v>
      </c>
      <c r="S326" s="182">
        <v>0</v>
      </c>
      <c r="T326" s="183">
        <f>S326*H326</f>
        <v>0</v>
      </c>
      <c r="AR326" s="22" t="s">
        <v>227</v>
      </c>
      <c r="AT326" s="22" t="s">
        <v>150</v>
      </c>
      <c r="AU326" s="22" t="s">
        <v>81</v>
      </c>
      <c r="AY326" s="22" t="s">
        <v>146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22" t="s">
        <v>79</v>
      </c>
      <c r="BK326" s="184">
        <f>ROUND(I326*H326,2)</f>
        <v>0</v>
      </c>
      <c r="BL326" s="22" t="s">
        <v>227</v>
      </c>
      <c r="BM326" s="22" t="s">
        <v>727</v>
      </c>
    </row>
    <row r="327" spans="2:65" s="11" customFormat="1">
      <c r="B327" s="185"/>
      <c r="D327" s="205" t="s">
        <v>157</v>
      </c>
      <c r="E327" s="194" t="s">
        <v>5</v>
      </c>
      <c r="F327" s="206" t="s">
        <v>728</v>
      </c>
      <c r="H327" s="207">
        <v>1.08</v>
      </c>
      <c r="I327" s="190"/>
      <c r="L327" s="185"/>
      <c r="M327" s="191"/>
      <c r="N327" s="192"/>
      <c r="O327" s="192"/>
      <c r="P327" s="192"/>
      <c r="Q327" s="192"/>
      <c r="R327" s="192"/>
      <c r="S327" s="192"/>
      <c r="T327" s="193"/>
      <c r="AT327" s="194" t="s">
        <v>157</v>
      </c>
      <c r="AU327" s="194" t="s">
        <v>81</v>
      </c>
      <c r="AV327" s="11" t="s">
        <v>81</v>
      </c>
      <c r="AW327" s="11" t="s">
        <v>35</v>
      </c>
      <c r="AX327" s="11" t="s">
        <v>71</v>
      </c>
      <c r="AY327" s="194" t="s">
        <v>146</v>
      </c>
    </row>
    <row r="328" spans="2:65" s="11" customFormat="1">
      <c r="B328" s="185"/>
      <c r="D328" s="205" t="s">
        <v>157</v>
      </c>
      <c r="E328" s="194" t="s">
        <v>5</v>
      </c>
      <c r="F328" s="206" t="s">
        <v>729</v>
      </c>
      <c r="H328" s="207">
        <v>2.61</v>
      </c>
      <c r="I328" s="190"/>
      <c r="L328" s="185"/>
      <c r="M328" s="191"/>
      <c r="N328" s="192"/>
      <c r="O328" s="192"/>
      <c r="P328" s="192"/>
      <c r="Q328" s="192"/>
      <c r="R328" s="192"/>
      <c r="S328" s="192"/>
      <c r="T328" s="193"/>
      <c r="AT328" s="194" t="s">
        <v>157</v>
      </c>
      <c r="AU328" s="194" t="s">
        <v>81</v>
      </c>
      <c r="AV328" s="11" t="s">
        <v>81</v>
      </c>
      <c r="AW328" s="11" t="s">
        <v>35</v>
      </c>
      <c r="AX328" s="11" t="s">
        <v>71</v>
      </c>
      <c r="AY328" s="194" t="s">
        <v>146</v>
      </c>
    </row>
    <row r="329" spans="2:65" s="11" customFormat="1">
      <c r="B329" s="185"/>
      <c r="D329" s="205" t="s">
        <v>157</v>
      </c>
      <c r="E329" s="194" t="s">
        <v>5</v>
      </c>
      <c r="F329" s="206" t="s">
        <v>730</v>
      </c>
      <c r="H329" s="207">
        <v>7.5490000000000004</v>
      </c>
      <c r="I329" s="190"/>
      <c r="L329" s="185"/>
      <c r="M329" s="191"/>
      <c r="N329" s="192"/>
      <c r="O329" s="192"/>
      <c r="P329" s="192"/>
      <c r="Q329" s="192"/>
      <c r="R329" s="192"/>
      <c r="S329" s="192"/>
      <c r="T329" s="193"/>
      <c r="AT329" s="194" t="s">
        <v>157</v>
      </c>
      <c r="AU329" s="194" t="s">
        <v>81</v>
      </c>
      <c r="AV329" s="11" t="s">
        <v>81</v>
      </c>
      <c r="AW329" s="11" t="s">
        <v>35</v>
      </c>
      <c r="AX329" s="11" t="s">
        <v>71</v>
      </c>
      <c r="AY329" s="194" t="s">
        <v>146</v>
      </c>
    </row>
    <row r="330" spans="2:65" s="11" customFormat="1">
      <c r="B330" s="185"/>
      <c r="D330" s="205" t="s">
        <v>157</v>
      </c>
      <c r="E330" s="194" t="s">
        <v>5</v>
      </c>
      <c r="F330" s="206" t="s">
        <v>731</v>
      </c>
      <c r="H330" s="207">
        <v>12.569000000000001</v>
      </c>
      <c r="I330" s="190"/>
      <c r="L330" s="185"/>
      <c r="M330" s="191"/>
      <c r="N330" s="192"/>
      <c r="O330" s="192"/>
      <c r="P330" s="192"/>
      <c r="Q330" s="192"/>
      <c r="R330" s="192"/>
      <c r="S330" s="192"/>
      <c r="T330" s="193"/>
      <c r="AT330" s="194" t="s">
        <v>157</v>
      </c>
      <c r="AU330" s="194" t="s">
        <v>81</v>
      </c>
      <c r="AV330" s="11" t="s">
        <v>81</v>
      </c>
      <c r="AW330" s="11" t="s">
        <v>35</v>
      </c>
      <c r="AX330" s="11" t="s">
        <v>71</v>
      </c>
      <c r="AY330" s="194" t="s">
        <v>146</v>
      </c>
    </row>
    <row r="331" spans="2:65" s="11" customFormat="1">
      <c r="B331" s="185"/>
      <c r="D331" s="205" t="s">
        <v>157</v>
      </c>
      <c r="E331" s="194" t="s">
        <v>5</v>
      </c>
      <c r="F331" s="206" t="s">
        <v>732</v>
      </c>
      <c r="H331" s="207">
        <v>10.224</v>
      </c>
      <c r="I331" s="190"/>
      <c r="L331" s="185"/>
      <c r="M331" s="191"/>
      <c r="N331" s="192"/>
      <c r="O331" s="192"/>
      <c r="P331" s="192"/>
      <c r="Q331" s="192"/>
      <c r="R331" s="192"/>
      <c r="S331" s="192"/>
      <c r="T331" s="193"/>
      <c r="AT331" s="194" t="s">
        <v>157</v>
      </c>
      <c r="AU331" s="194" t="s">
        <v>81</v>
      </c>
      <c r="AV331" s="11" t="s">
        <v>81</v>
      </c>
      <c r="AW331" s="11" t="s">
        <v>35</v>
      </c>
      <c r="AX331" s="11" t="s">
        <v>71</v>
      </c>
      <c r="AY331" s="194" t="s">
        <v>146</v>
      </c>
    </row>
    <row r="332" spans="2:65" s="11" customFormat="1">
      <c r="B332" s="185"/>
      <c r="D332" s="205" t="s">
        <v>157</v>
      </c>
      <c r="E332" s="194" t="s">
        <v>5</v>
      </c>
      <c r="F332" s="206" t="s">
        <v>733</v>
      </c>
      <c r="H332" s="207">
        <v>10.324</v>
      </c>
      <c r="I332" s="190"/>
      <c r="L332" s="185"/>
      <c r="M332" s="191"/>
      <c r="N332" s="192"/>
      <c r="O332" s="192"/>
      <c r="P332" s="192"/>
      <c r="Q332" s="192"/>
      <c r="R332" s="192"/>
      <c r="S332" s="192"/>
      <c r="T332" s="193"/>
      <c r="AT332" s="194" t="s">
        <v>157</v>
      </c>
      <c r="AU332" s="194" t="s">
        <v>81</v>
      </c>
      <c r="AV332" s="11" t="s">
        <v>81</v>
      </c>
      <c r="AW332" s="11" t="s">
        <v>35</v>
      </c>
      <c r="AX332" s="11" t="s">
        <v>71</v>
      </c>
      <c r="AY332" s="194" t="s">
        <v>146</v>
      </c>
    </row>
    <row r="333" spans="2:65" s="11" customFormat="1">
      <c r="B333" s="185"/>
      <c r="D333" s="205" t="s">
        <v>157</v>
      </c>
      <c r="E333" s="194" t="s">
        <v>5</v>
      </c>
      <c r="F333" s="206" t="s">
        <v>734</v>
      </c>
      <c r="H333" s="207">
        <v>22.5</v>
      </c>
      <c r="I333" s="190"/>
      <c r="L333" s="185"/>
      <c r="M333" s="191"/>
      <c r="N333" s="192"/>
      <c r="O333" s="192"/>
      <c r="P333" s="192"/>
      <c r="Q333" s="192"/>
      <c r="R333" s="192"/>
      <c r="S333" s="192"/>
      <c r="T333" s="193"/>
      <c r="AT333" s="194" t="s">
        <v>157</v>
      </c>
      <c r="AU333" s="194" t="s">
        <v>81</v>
      </c>
      <c r="AV333" s="11" t="s">
        <v>81</v>
      </c>
      <c r="AW333" s="11" t="s">
        <v>35</v>
      </c>
      <c r="AX333" s="11" t="s">
        <v>71</v>
      </c>
      <c r="AY333" s="194" t="s">
        <v>146</v>
      </c>
    </row>
    <row r="334" spans="2:65" s="12" customFormat="1">
      <c r="B334" s="208"/>
      <c r="D334" s="186" t="s">
        <v>157</v>
      </c>
      <c r="E334" s="209" t="s">
        <v>5</v>
      </c>
      <c r="F334" s="210" t="s">
        <v>249</v>
      </c>
      <c r="H334" s="211">
        <v>66.855999999999995</v>
      </c>
      <c r="I334" s="212"/>
      <c r="L334" s="208"/>
      <c r="M334" s="213"/>
      <c r="N334" s="214"/>
      <c r="O334" s="214"/>
      <c r="P334" s="214"/>
      <c r="Q334" s="214"/>
      <c r="R334" s="214"/>
      <c r="S334" s="214"/>
      <c r="T334" s="215"/>
      <c r="AT334" s="216" t="s">
        <v>157</v>
      </c>
      <c r="AU334" s="216" t="s">
        <v>81</v>
      </c>
      <c r="AV334" s="12" t="s">
        <v>155</v>
      </c>
      <c r="AW334" s="12" t="s">
        <v>35</v>
      </c>
      <c r="AX334" s="12" t="s">
        <v>79</v>
      </c>
      <c r="AY334" s="216" t="s">
        <v>146</v>
      </c>
    </row>
    <row r="335" spans="2:65" s="1" customFormat="1" ht="22.6" customHeight="1">
      <c r="B335" s="172"/>
      <c r="C335" s="195" t="s">
        <v>735</v>
      </c>
      <c r="D335" s="195" t="s">
        <v>169</v>
      </c>
      <c r="E335" s="196" t="s">
        <v>736</v>
      </c>
      <c r="F335" s="197" t="s">
        <v>1100</v>
      </c>
      <c r="G335" s="198" t="s">
        <v>201</v>
      </c>
      <c r="H335" s="199">
        <v>73.542000000000002</v>
      </c>
      <c r="I335" s="200"/>
      <c r="J335" s="201">
        <f>ROUND(I335*H335,2)</f>
        <v>0</v>
      </c>
      <c r="K335" s="197" t="s">
        <v>154</v>
      </c>
      <c r="L335" s="202"/>
      <c r="M335" s="203" t="s">
        <v>5</v>
      </c>
      <c r="N335" s="204" t="s">
        <v>42</v>
      </c>
      <c r="O335" s="40"/>
      <c r="P335" s="182">
        <f>O335*H335</f>
        <v>0</v>
      </c>
      <c r="Q335" s="182">
        <v>1.18E-2</v>
      </c>
      <c r="R335" s="182">
        <f>Q335*H335</f>
        <v>0.8677956</v>
      </c>
      <c r="S335" s="182">
        <v>0</v>
      </c>
      <c r="T335" s="183">
        <f>S335*H335</f>
        <v>0</v>
      </c>
      <c r="AR335" s="22" t="s">
        <v>318</v>
      </c>
      <c r="AT335" s="22" t="s">
        <v>169</v>
      </c>
      <c r="AU335" s="22" t="s">
        <v>81</v>
      </c>
      <c r="AY335" s="22" t="s">
        <v>146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22" t="s">
        <v>79</v>
      </c>
      <c r="BK335" s="184">
        <f>ROUND(I335*H335,2)</f>
        <v>0</v>
      </c>
      <c r="BL335" s="22" t="s">
        <v>227</v>
      </c>
      <c r="BM335" s="22" t="s">
        <v>737</v>
      </c>
    </row>
    <row r="336" spans="2:65" s="11" customFormat="1">
      <c r="B336" s="185"/>
      <c r="D336" s="186" t="s">
        <v>157</v>
      </c>
      <c r="F336" s="188" t="s">
        <v>738</v>
      </c>
      <c r="H336" s="189">
        <v>73.542000000000002</v>
      </c>
      <c r="I336" s="190"/>
      <c r="L336" s="185"/>
      <c r="M336" s="191"/>
      <c r="N336" s="192"/>
      <c r="O336" s="192"/>
      <c r="P336" s="192"/>
      <c r="Q336" s="192"/>
      <c r="R336" s="192"/>
      <c r="S336" s="192"/>
      <c r="T336" s="193"/>
      <c r="AT336" s="194" t="s">
        <v>157</v>
      </c>
      <c r="AU336" s="194" t="s">
        <v>81</v>
      </c>
      <c r="AV336" s="11" t="s">
        <v>81</v>
      </c>
      <c r="AW336" s="11" t="s">
        <v>6</v>
      </c>
      <c r="AX336" s="11" t="s">
        <v>79</v>
      </c>
      <c r="AY336" s="194" t="s">
        <v>146</v>
      </c>
    </row>
    <row r="337" spans="2:65" s="1" customFormat="1" ht="22.6" customHeight="1">
      <c r="B337" s="172"/>
      <c r="C337" s="173" t="s">
        <v>739</v>
      </c>
      <c r="D337" s="173" t="s">
        <v>150</v>
      </c>
      <c r="E337" s="174" t="s">
        <v>740</v>
      </c>
      <c r="F337" s="175" t="s">
        <v>741</v>
      </c>
      <c r="G337" s="176" t="s">
        <v>310</v>
      </c>
      <c r="H337" s="177">
        <v>28.943999999999999</v>
      </c>
      <c r="I337" s="178"/>
      <c r="J337" s="179">
        <f>ROUND(I337*H337,2)</f>
        <v>0</v>
      </c>
      <c r="K337" s="175" t="s">
        <v>154</v>
      </c>
      <c r="L337" s="39"/>
      <c r="M337" s="180" t="s">
        <v>5</v>
      </c>
      <c r="N337" s="181" t="s">
        <v>42</v>
      </c>
      <c r="O337" s="40"/>
      <c r="P337" s="182">
        <f>O337*H337</f>
        <v>0</v>
      </c>
      <c r="Q337" s="182">
        <v>2.5999999999999998E-4</v>
      </c>
      <c r="R337" s="182">
        <f>Q337*H337</f>
        <v>7.5254399999999987E-3</v>
      </c>
      <c r="S337" s="182">
        <v>0</v>
      </c>
      <c r="T337" s="183">
        <f>S337*H337</f>
        <v>0</v>
      </c>
      <c r="AR337" s="22" t="s">
        <v>227</v>
      </c>
      <c r="AT337" s="22" t="s">
        <v>150</v>
      </c>
      <c r="AU337" s="22" t="s">
        <v>81</v>
      </c>
      <c r="AY337" s="22" t="s">
        <v>146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22" t="s">
        <v>79</v>
      </c>
      <c r="BK337" s="184">
        <f>ROUND(I337*H337,2)</f>
        <v>0</v>
      </c>
      <c r="BL337" s="22" t="s">
        <v>227</v>
      </c>
      <c r="BM337" s="22" t="s">
        <v>742</v>
      </c>
    </row>
    <row r="338" spans="2:65" s="11" customFormat="1">
      <c r="B338" s="185"/>
      <c r="D338" s="186" t="s">
        <v>157</v>
      </c>
      <c r="E338" s="187" t="s">
        <v>5</v>
      </c>
      <c r="F338" s="188" t="s">
        <v>743</v>
      </c>
      <c r="H338" s="189">
        <v>28.943999999999999</v>
      </c>
      <c r="I338" s="190"/>
      <c r="L338" s="185"/>
      <c r="M338" s="191"/>
      <c r="N338" s="192"/>
      <c r="O338" s="192"/>
      <c r="P338" s="192"/>
      <c r="Q338" s="192"/>
      <c r="R338" s="192"/>
      <c r="S338" s="192"/>
      <c r="T338" s="193"/>
      <c r="AT338" s="194" t="s">
        <v>157</v>
      </c>
      <c r="AU338" s="194" t="s">
        <v>81</v>
      </c>
      <c r="AV338" s="11" t="s">
        <v>81</v>
      </c>
      <c r="AW338" s="11" t="s">
        <v>35</v>
      </c>
      <c r="AX338" s="11" t="s">
        <v>79</v>
      </c>
      <c r="AY338" s="194" t="s">
        <v>146</v>
      </c>
    </row>
    <row r="339" spans="2:65" s="1" customFormat="1" ht="22.6" customHeight="1">
      <c r="B339" s="172"/>
      <c r="C339" s="173" t="s">
        <v>744</v>
      </c>
      <c r="D339" s="173" t="s">
        <v>150</v>
      </c>
      <c r="E339" s="174" t="s">
        <v>745</v>
      </c>
      <c r="F339" s="175" t="s">
        <v>746</v>
      </c>
      <c r="G339" s="176" t="s">
        <v>201</v>
      </c>
      <c r="H339" s="177">
        <v>66.855999999999995</v>
      </c>
      <c r="I339" s="178"/>
      <c r="J339" s="179">
        <f>ROUND(I339*H339,2)</f>
        <v>0</v>
      </c>
      <c r="K339" s="175" t="s">
        <v>154</v>
      </c>
      <c r="L339" s="39"/>
      <c r="M339" s="180" t="s">
        <v>5</v>
      </c>
      <c r="N339" s="181" t="s">
        <v>42</v>
      </c>
      <c r="O339" s="40"/>
      <c r="P339" s="182">
        <f>O339*H339</f>
        <v>0</v>
      </c>
      <c r="Q339" s="182">
        <v>2.9999999999999997E-4</v>
      </c>
      <c r="R339" s="182">
        <f>Q339*H339</f>
        <v>2.0056799999999996E-2</v>
      </c>
      <c r="S339" s="182">
        <v>0</v>
      </c>
      <c r="T339" s="183">
        <f>S339*H339</f>
        <v>0</v>
      </c>
      <c r="AR339" s="22" t="s">
        <v>227</v>
      </c>
      <c r="AT339" s="22" t="s">
        <v>150</v>
      </c>
      <c r="AU339" s="22" t="s">
        <v>81</v>
      </c>
      <c r="AY339" s="22" t="s">
        <v>146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22" t="s">
        <v>79</v>
      </c>
      <c r="BK339" s="184">
        <f>ROUND(I339*H339,2)</f>
        <v>0</v>
      </c>
      <c r="BL339" s="22" t="s">
        <v>227</v>
      </c>
      <c r="BM339" s="22" t="s">
        <v>747</v>
      </c>
    </row>
    <row r="340" spans="2:65" s="1" customFormat="1" ht="22.6" customHeight="1">
      <c r="B340" s="172"/>
      <c r="C340" s="173" t="s">
        <v>748</v>
      </c>
      <c r="D340" s="173" t="s">
        <v>150</v>
      </c>
      <c r="E340" s="174" t="s">
        <v>749</v>
      </c>
      <c r="F340" s="175" t="s">
        <v>750</v>
      </c>
      <c r="G340" s="176" t="s">
        <v>366</v>
      </c>
      <c r="H340" s="217"/>
      <c r="I340" s="178"/>
      <c r="J340" s="179">
        <f>ROUND(I340*H340,2)</f>
        <v>0</v>
      </c>
      <c r="K340" s="175" t="s">
        <v>154</v>
      </c>
      <c r="L340" s="39"/>
      <c r="M340" s="180" t="s">
        <v>5</v>
      </c>
      <c r="N340" s="181" t="s">
        <v>42</v>
      </c>
      <c r="O340" s="40"/>
      <c r="P340" s="182">
        <f>O340*H340</f>
        <v>0</v>
      </c>
      <c r="Q340" s="182">
        <v>0</v>
      </c>
      <c r="R340" s="182">
        <f>Q340*H340</f>
        <v>0</v>
      </c>
      <c r="S340" s="182">
        <v>0</v>
      </c>
      <c r="T340" s="183">
        <f>S340*H340</f>
        <v>0</v>
      </c>
      <c r="AR340" s="22" t="s">
        <v>227</v>
      </c>
      <c r="AT340" s="22" t="s">
        <v>150</v>
      </c>
      <c r="AU340" s="22" t="s">
        <v>81</v>
      </c>
      <c r="AY340" s="22" t="s">
        <v>146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22" t="s">
        <v>79</v>
      </c>
      <c r="BK340" s="184">
        <f>ROUND(I340*H340,2)</f>
        <v>0</v>
      </c>
      <c r="BL340" s="22" t="s">
        <v>227</v>
      </c>
      <c r="BM340" s="22" t="s">
        <v>751</v>
      </c>
    </row>
    <row r="341" spans="2:65" s="10" customFormat="1" ht="29.8" customHeight="1">
      <c r="B341" s="158"/>
      <c r="D341" s="169" t="s">
        <v>70</v>
      </c>
      <c r="E341" s="170" t="s">
        <v>752</v>
      </c>
      <c r="F341" s="170" t="s">
        <v>753</v>
      </c>
      <c r="I341" s="161"/>
      <c r="J341" s="171">
        <f>BK341</f>
        <v>0</v>
      </c>
      <c r="L341" s="158"/>
      <c r="M341" s="163"/>
      <c r="N341" s="164"/>
      <c r="O341" s="164"/>
      <c r="P341" s="165">
        <f>SUM(P342:P346)</f>
        <v>0</v>
      </c>
      <c r="Q341" s="164"/>
      <c r="R341" s="165">
        <f>SUM(R342:R346)</f>
        <v>1.0858766799999999</v>
      </c>
      <c r="S341" s="164"/>
      <c r="T341" s="166">
        <f>SUM(T342:T346)</f>
        <v>0.17246323</v>
      </c>
      <c r="AR341" s="159" t="s">
        <v>81</v>
      </c>
      <c r="AT341" s="167" t="s">
        <v>70</v>
      </c>
      <c r="AU341" s="167" t="s">
        <v>79</v>
      </c>
      <c r="AY341" s="159" t="s">
        <v>146</v>
      </c>
      <c r="BK341" s="168">
        <f>SUM(BK342:BK346)</f>
        <v>0</v>
      </c>
    </row>
    <row r="342" spans="2:65" s="1" customFormat="1" ht="22.6" customHeight="1">
      <c r="B342" s="172"/>
      <c r="C342" s="173" t="s">
        <v>754</v>
      </c>
      <c r="D342" s="173" t="s">
        <v>150</v>
      </c>
      <c r="E342" s="174" t="s">
        <v>755</v>
      </c>
      <c r="F342" s="175" t="s">
        <v>756</v>
      </c>
      <c r="G342" s="176" t="s">
        <v>201</v>
      </c>
      <c r="H342" s="177">
        <v>556.33299999999997</v>
      </c>
      <c r="I342" s="178"/>
      <c r="J342" s="179">
        <f>ROUND(I342*H342,2)</f>
        <v>0</v>
      </c>
      <c r="K342" s="175" t="s">
        <v>154</v>
      </c>
      <c r="L342" s="39"/>
      <c r="M342" s="180" t="s">
        <v>5</v>
      </c>
      <c r="N342" s="181" t="s">
        <v>42</v>
      </c>
      <c r="O342" s="40"/>
      <c r="P342" s="182">
        <f>O342*H342</f>
        <v>0</v>
      </c>
      <c r="Q342" s="182">
        <v>1E-3</v>
      </c>
      <c r="R342" s="182">
        <f>Q342*H342</f>
        <v>0.55633299999999997</v>
      </c>
      <c r="S342" s="182">
        <v>3.1E-4</v>
      </c>
      <c r="T342" s="183">
        <f>S342*H342</f>
        <v>0.17246323</v>
      </c>
      <c r="AR342" s="22" t="s">
        <v>227</v>
      </c>
      <c r="AT342" s="22" t="s">
        <v>150</v>
      </c>
      <c r="AU342" s="22" t="s">
        <v>81</v>
      </c>
      <c r="AY342" s="22" t="s">
        <v>146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22" t="s">
        <v>79</v>
      </c>
      <c r="BK342" s="184">
        <f>ROUND(I342*H342,2)</f>
        <v>0</v>
      </c>
      <c r="BL342" s="22" t="s">
        <v>227</v>
      </c>
      <c r="BM342" s="22" t="s">
        <v>757</v>
      </c>
    </row>
    <row r="343" spans="2:65" s="11" customFormat="1">
      <c r="B343" s="185"/>
      <c r="D343" s="186" t="s">
        <v>157</v>
      </c>
      <c r="E343" s="187" t="s">
        <v>5</v>
      </c>
      <c r="F343" s="188" t="s">
        <v>758</v>
      </c>
      <c r="H343" s="189">
        <v>556.33299999999997</v>
      </c>
      <c r="I343" s="190"/>
      <c r="L343" s="185"/>
      <c r="M343" s="191"/>
      <c r="N343" s="192"/>
      <c r="O343" s="192"/>
      <c r="P343" s="192"/>
      <c r="Q343" s="192"/>
      <c r="R343" s="192"/>
      <c r="S343" s="192"/>
      <c r="T343" s="193"/>
      <c r="AT343" s="194" t="s">
        <v>157</v>
      </c>
      <c r="AU343" s="194" t="s">
        <v>81</v>
      </c>
      <c r="AV343" s="11" t="s">
        <v>81</v>
      </c>
      <c r="AW343" s="11" t="s">
        <v>35</v>
      </c>
      <c r="AX343" s="11" t="s">
        <v>79</v>
      </c>
      <c r="AY343" s="194" t="s">
        <v>146</v>
      </c>
    </row>
    <row r="344" spans="2:65" s="1" customFormat="1" ht="22.6" customHeight="1">
      <c r="B344" s="172"/>
      <c r="C344" s="173" t="s">
        <v>759</v>
      </c>
      <c r="D344" s="173" t="s">
        <v>150</v>
      </c>
      <c r="E344" s="174" t="s">
        <v>760</v>
      </c>
      <c r="F344" s="175" t="s">
        <v>761</v>
      </c>
      <c r="G344" s="176" t="s">
        <v>201</v>
      </c>
      <c r="H344" s="177">
        <v>1103.2159999999999</v>
      </c>
      <c r="I344" s="178"/>
      <c r="J344" s="179">
        <f>ROUND(I344*H344,2)</f>
        <v>0</v>
      </c>
      <c r="K344" s="175" t="s">
        <v>154</v>
      </c>
      <c r="L344" s="39"/>
      <c r="M344" s="180" t="s">
        <v>5</v>
      </c>
      <c r="N344" s="181" t="s">
        <v>42</v>
      </c>
      <c r="O344" s="40"/>
      <c r="P344" s="182">
        <f>O344*H344</f>
        <v>0</v>
      </c>
      <c r="Q344" s="182">
        <v>2.0000000000000001E-4</v>
      </c>
      <c r="R344" s="182">
        <f>Q344*H344</f>
        <v>0.22064319999999998</v>
      </c>
      <c r="S344" s="182">
        <v>0</v>
      </c>
      <c r="T344" s="183">
        <f>S344*H344</f>
        <v>0</v>
      </c>
      <c r="AR344" s="22" t="s">
        <v>227</v>
      </c>
      <c r="AT344" s="22" t="s">
        <v>150</v>
      </c>
      <c r="AU344" s="22" t="s">
        <v>81</v>
      </c>
      <c r="AY344" s="22" t="s">
        <v>146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22" t="s">
        <v>79</v>
      </c>
      <c r="BK344" s="184">
        <f>ROUND(I344*H344,2)</f>
        <v>0</v>
      </c>
      <c r="BL344" s="22" t="s">
        <v>227</v>
      </c>
      <c r="BM344" s="22" t="s">
        <v>762</v>
      </c>
    </row>
    <row r="345" spans="2:65" s="1" customFormat="1" ht="22.6" customHeight="1">
      <c r="B345" s="172"/>
      <c r="C345" s="173" t="s">
        <v>763</v>
      </c>
      <c r="D345" s="173" t="s">
        <v>150</v>
      </c>
      <c r="E345" s="174" t="s">
        <v>764</v>
      </c>
      <c r="F345" s="175" t="s">
        <v>765</v>
      </c>
      <c r="G345" s="176" t="s">
        <v>201</v>
      </c>
      <c r="H345" s="177">
        <v>1103.2159999999999</v>
      </c>
      <c r="I345" s="178"/>
      <c r="J345" s="179">
        <f>ROUND(I345*H345,2)</f>
        <v>0</v>
      </c>
      <c r="K345" s="175" t="s">
        <v>154</v>
      </c>
      <c r="L345" s="39"/>
      <c r="M345" s="180" t="s">
        <v>5</v>
      </c>
      <c r="N345" s="181" t="s">
        <v>42</v>
      </c>
      <c r="O345" s="40"/>
      <c r="P345" s="182">
        <f>O345*H345</f>
        <v>0</v>
      </c>
      <c r="Q345" s="182">
        <v>2.7999999999999998E-4</v>
      </c>
      <c r="R345" s="182">
        <f>Q345*H345</f>
        <v>0.30890047999999992</v>
      </c>
      <c r="S345" s="182">
        <v>0</v>
      </c>
      <c r="T345" s="183">
        <f>S345*H345</f>
        <v>0</v>
      </c>
      <c r="AR345" s="22" t="s">
        <v>227</v>
      </c>
      <c r="AT345" s="22" t="s">
        <v>150</v>
      </c>
      <c r="AU345" s="22" t="s">
        <v>81</v>
      </c>
      <c r="AY345" s="22" t="s">
        <v>146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22" t="s">
        <v>79</v>
      </c>
      <c r="BK345" s="184">
        <f>ROUND(I345*H345,2)</f>
        <v>0</v>
      </c>
      <c r="BL345" s="22" t="s">
        <v>227</v>
      </c>
      <c r="BM345" s="22" t="s">
        <v>766</v>
      </c>
    </row>
    <row r="346" spans="2:65" s="11" customFormat="1">
      <c r="B346" s="185"/>
      <c r="D346" s="205" t="s">
        <v>157</v>
      </c>
      <c r="E346" s="194" t="s">
        <v>5</v>
      </c>
      <c r="F346" s="206" t="s">
        <v>767</v>
      </c>
      <c r="H346" s="207">
        <v>1103.2159999999999</v>
      </c>
      <c r="I346" s="190"/>
      <c r="L346" s="185"/>
      <c r="M346" s="191"/>
      <c r="N346" s="192"/>
      <c r="O346" s="192"/>
      <c r="P346" s="192"/>
      <c r="Q346" s="192"/>
      <c r="R346" s="192"/>
      <c r="S346" s="192"/>
      <c r="T346" s="193"/>
      <c r="AT346" s="194" t="s">
        <v>157</v>
      </c>
      <c r="AU346" s="194" t="s">
        <v>81</v>
      </c>
      <c r="AV346" s="11" t="s">
        <v>81</v>
      </c>
      <c r="AW346" s="11" t="s">
        <v>35</v>
      </c>
      <c r="AX346" s="11" t="s">
        <v>79</v>
      </c>
      <c r="AY346" s="194" t="s">
        <v>146</v>
      </c>
    </row>
    <row r="347" spans="2:65" s="10" customFormat="1" ht="37.4" customHeight="1">
      <c r="B347" s="158"/>
      <c r="D347" s="159" t="s">
        <v>70</v>
      </c>
      <c r="E347" s="160" t="s">
        <v>169</v>
      </c>
      <c r="F347" s="160" t="s">
        <v>768</v>
      </c>
      <c r="I347" s="161"/>
      <c r="J347" s="162">
        <f>BK347</f>
        <v>0</v>
      </c>
      <c r="L347" s="158"/>
      <c r="M347" s="163"/>
      <c r="N347" s="164"/>
      <c r="O347" s="164"/>
      <c r="P347" s="165">
        <f>P348+P351+P353+P355+P357+P359</f>
        <v>0</v>
      </c>
      <c r="Q347" s="164"/>
      <c r="R347" s="165">
        <f>R348+R351+R353+R355+R357+R359</f>
        <v>0</v>
      </c>
      <c r="S347" s="164"/>
      <c r="T347" s="166">
        <f>T348+T351+T353+T355+T357+T359</f>
        <v>0</v>
      </c>
      <c r="AR347" s="159" t="s">
        <v>147</v>
      </c>
      <c r="AT347" s="167" t="s">
        <v>70</v>
      </c>
      <c r="AU347" s="167" t="s">
        <v>71</v>
      </c>
      <c r="AY347" s="159" t="s">
        <v>146</v>
      </c>
      <c r="BK347" s="168">
        <f>BK348+BK351+BK353+BK355+BK357+BK359</f>
        <v>0</v>
      </c>
    </row>
    <row r="348" spans="2:65" s="10" customFormat="1" ht="19.899999999999999" customHeight="1">
      <c r="B348" s="158"/>
      <c r="D348" s="169" t="s">
        <v>70</v>
      </c>
      <c r="E348" s="170" t="s">
        <v>769</v>
      </c>
      <c r="F348" s="170" t="s">
        <v>770</v>
      </c>
      <c r="I348" s="161"/>
      <c r="J348" s="171">
        <f>BK348</f>
        <v>0</v>
      </c>
      <c r="L348" s="158"/>
      <c r="M348" s="163"/>
      <c r="N348" s="164"/>
      <c r="O348" s="164"/>
      <c r="P348" s="165">
        <f>SUM(P349:P350)</f>
        <v>0</v>
      </c>
      <c r="Q348" s="164"/>
      <c r="R348" s="165">
        <f>SUM(R349:R350)</f>
        <v>0</v>
      </c>
      <c r="S348" s="164"/>
      <c r="T348" s="166">
        <f>SUM(T349:T350)</f>
        <v>0</v>
      </c>
      <c r="AR348" s="159" t="s">
        <v>147</v>
      </c>
      <c r="AT348" s="167" t="s">
        <v>70</v>
      </c>
      <c r="AU348" s="167" t="s">
        <v>79</v>
      </c>
      <c r="AY348" s="159" t="s">
        <v>146</v>
      </c>
      <c r="BK348" s="168">
        <f>SUM(BK349:BK350)</f>
        <v>0</v>
      </c>
    </row>
    <row r="349" spans="2:65" s="1" customFormat="1" ht="22.6" customHeight="1">
      <c r="B349" s="172"/>
      <c r="C349" s="173" t="s">
        <v>771</v>
      </c>
      <c r="D349" s="173" t="s">
        <v>150</v>
      </c>
      <c r="E349" s="174" t="s">
        <v>772</v>
      </c>
      <c r="F349" s="175" t="s">
        <v>773</v>
      </c>
      <c r="G349" s="176" t="s">
        <v>373</v>
      </c>
      <c r="H349" s="177">
        <v>1</v>
      </c>
      <c r="I349" s="178"/>
      <c r="J349" s="179">
        <f>ROUND(I349*H349,2)</f>
        <v>0</v>
      </c>
      <c r="K349" s="175" t="s">
        <v>5</v>
      </c>
      <c r="L349" s="39"/>
      <c r="M349" s="180" t="s">
        <v>5</v>
      </c>
      <c r="N349" s="181" t="s">
        <v>42</v>
      </c>
      <c r="O349" s="40"/>
      <c r="P349" s="182">
        <f>O349*H349</f>
        <v>0</v>
      </c>
      <c r="Q349" s="182">
        <v>0</v>
      </c>
      <c r="R349" s="182">
        <f>Q349*H349</f>
        <v>0</v>
      </c>
      <c r="S349" s="182">
        <v>0</v>
      </c>
      <c r="T349" s="183">
        <f>S349*H349</f>
        <v>0</v>
      </c>
      <c r="AR349" s="22" t="s">
        <v>506</v>
      </c>
      <c r="AT349" s="22" t="s">
        <v>150</v>
      </c>
      <c r="AU349" s="22" t="s">
        <v>81</v>
      </c>
      <c r="AY349" s="22" t="s">
        <v>146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22" t="s">
        <v>79</v>
      </c>
      <c r="BK349" s="184">
        <f>ROUND(I349*H349,2)</f>
        <v>0</v>
      </c>
      <c r="BL349" s="22" t="s">
        <v>506</v>
      </c>
      <c r="BM349" s="22" t="s">
        <v>774</v>
      </c>
    </row>
    <row r="350" spans="2:65" s="1" customFormat="1" ht="22.6" customHeight="1">
      <c r="B350" s="172"/>
      <c r="C350" s="173" t="s">
        <v>775</v>
      </c>
      <c r="D350" s="173" t="s">
        <v>150</v>
      </c>
      <c r="E350" s="174" t="s">
        <v>776</v>
      </c>
      <c r="F350" s="175" t="s">
        <v>777</v>
      </c>
      <c r="G350" s="176" t="s">
        <v>373</v>
      </c>
      <c r="H350" s="177">
        <v>1</v>
      </c>
      <c r="I350" s="178"/>
      <c r="J350" s="179">
        <f>ROUND(I350*H350,2)</f>
        <v>0</v>
      </c>
      <c r="K350" s="175" t="s">
        <v>5</v>
      </c>
      <c r="L350" s="39"/>
      <c r="M350" s="180" t="s">
        <v>5</v>
      </c>
      <c r="N350" s="181" t="s">
        <v>42</v>
      </c>
      <c r="O350" s="40"/>
      <c r="P350" s="182">
        <f>O350*H350</f>
        <v>0</v>
      </c>
      <c r="Q350" s="182">
        <v>0</v>
      </c>
      <c r="R350" s="182">
        <f>Q350*H350</f>
        <v>0</v>
      </c>
      <c r="S350" s="182">
        <v>0</v>
      </c>
      <c r="T350" s="183">
        <f>S350*H350</f>
        <v>0</v>
      </c>
      <c r="AR350" s="22" t="s">
        <v>506</v>
      </c>
      <c r="AT350" s="22" t="s">
        <v>150</v>
      </c>
      <c r="AU350" s="22" t="s">
        <v>81</v>
      </c>
      <c r="AY350" s="22" t="s">
        <v>146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22" t="s">
        <v>79</v>
      </c>
      <c r="BK350" s="184">
        <f>ROUND(I350*H350,2)</f>
        <v>0</v>
      </c>
      <c r="BL350" s="22" t="s">
        <v>506</v>
      </c>
      <c r="BM350" s="22" t="s">
        <v>778</v>
      </c>
    </row>
    <row r="351" spans="2:65" s="10" customFormat="1" ht="29.8" customHeight="1">
      <c r="B351" s="158"/>
      <c r="D351" s="169" t="s">
        <v>70</v>
      </c>
      <c r="E351" s="170" t="s">
        <v>779</v>
      </c>
      <c r="F351" s="170" t="s">
        <v>780</v>
      </c>
      <c r="I351" s="161"/>
      <c r="J351" s="171">
        <f>BK351</f>
        <v>0</v>
      </c>
      <c r="L351" s="158"/>
      <c r="M351" s="163"/>
      <c r="N351" s="164"/>
      <c r="O351" s="164"/>
      <c r="P351" s="165">
        <f>P352</f>
        <v>0</v>
      </c>
      <c r="Q351" s="164"/>
      <c r="R351" s="165">
        <f>R352</f>
        <v>0</v>
      </c>
      <c r="S351" s="164"/>
      <c r="T351" s="166">
        <f>T352</f>
        <v>0</v>
      </c>
      <c r="AR351" s="159" t="s">
        <v>147</v>
      </c>
      <c r="AT351" s="167" t="s">
        <v>70</v>
      </c>
      <c r="AU351" s="167" t="s">
        <v>79</v>
      </c>
      <c r="AY351" s="159" t="s">
        <v>146</v>
      </c>
      <c r="BK351" s="168">
        <f>BK352</f>
        <v>0</v>
      </c>
    </row>
    <row r="352" spans="2:65" s="1" customFormat="1" ht="22.6" customHeight="1">
      <c r="B352" s="172"/>
      <c r="C352" s="173" t="s">
        <v>781</v>
      </c>
      <c r="D352" s="173" t="s">
        <v>150</v>
      </c>
      <c r="E352" s="174" t="s">
        <v>782</v>
      </c>
      <c r="F352" s="175" t="s">
        <v>783</v>
      </c>
      <c r="G352" s="176" t="s">
        <v>373</v>
      </c>
      <c r="H352" s="177">
        <v>1</v>
      </c>
      <c r="I352" s="178"/>
      <c r="J352" s="179">
        <f>ROUND(I352*H352,2)</f>
        <v>0</v>
      </c>
      <c r="K352" s="175" t="s">
        <v>5</v>
      </c>
      <c r="L352" s="39"/>
      <c r="M352" s="180" t="s">
        <v>5</v>
      </c>
      <c r="N352" s="181" t="s">
        <v>42</v>
      </c>
      <c r="O352" s="40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AR352" s="22" t="s">
        <v>506</v>
      </c>
      <c r="AT352" s="22" t="s">
        <v>150</v>
      </c>
      <c r="AU352" s="22" t="s">
        <v>81</v>
      </c>
      <c r="AY352" s="22" t="s">
        <v>146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22" t="s">
        <v>79</v>
      </c>
      <c r="BK352" s="184">
        <f>ROUND(I352*H352,2)</f>
        <v>0</v>
      </c>
      <c r="BL352" s="22" t="s">
        <v>506</v>
      </c>
      <c r="BM352" s="22" t="s">
        <v>784</v>
      </c>
    </row>
    <row r="353" spans="2:65" s="10" customFormat="1" ht="29.8" customHeight="1">
      <c r="B353" s="158"/>
      <c r="D353" s="169" t="s">
        <v>70</v>
      </c>
      <c r="E353" s="170" t="s">
        <v>785</v>
      </c>
      <c r="F353" s="170" t="s">
        <v>786</v>
      </c>
      <c r="I353" s="161"/>
      <c r="J353" s="171">
        <f>BK353</f>
        <v>0</v>
      </c>
      <c r="L353" s="158"/>
      <c r="M353" s="163"/>
      <c r="N353" s="164"/>
      <c r="O353" s="164"/>
      <c r="P353" s="165">
        <f>P354</f>
        <v>0</v>
      </c>
      <c r="Q353" s="164"/>
      <c r="R353" s="165">
        <f>R354</f>
        <v>0</v>
      </c>
      <c r="S353" s="164"/>
      <c r="T353" s="166">
        <f>T354</f>
        <v>0</v>
      </c>
      <c r="AR353" s="159" t="s">
        <v>147</v>
      </c>
      <c r="AT353" s="167" t="s">
        <v>70</v>
      </c>
      <c r="AU353" s="167" t="s">
        <v>79</v>
      </c>
      <c r="AY353" s="159" t="s">
        <v>146</v>
      </c>
      <c r="BK353" s="168">
        <f>BK354</f>
        <v>0</v>
      </c>
    </row>
    <row r="354" spans="2:65" s="1" customFormat="1" ht="22.6" customHeight="1">
      <c r="B354" s="172"/>
      <c r="C354" s="173" t="s">
        <v>787</v>
      </c>
      <c r="D354" s="173" t="s">
        <v>150</v>
      </c>
      <c r="E354" s="174" t="s">
        <v>788</v>
      </c>
      <c r="F354" s="175" t="s">
        <v>789</v>
      </c>
      <c r="G354" s="176" t="s">
        <v>373</v>
      </c>
      <c r="H354" s="177">
        <v>1</v>
      </c>
      <c r="I354" s="178"/>
      <c r="J354" s="179">
        <f>ROUND(I354*H354,2)</f>
        <v>0</v>
      </c>
      <c r="K354" s="175" t="s">
        <v>5</v>
      </c>
      <c r="L354" s="39"/>
      <c r="M354" s="180" t="s">
        <v>5</v>
      </c>
      <c r="N354" s="181" t="s">
        <v>42</v>
      </c>
      <c r="O354" s="40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AR354" s="22" t="s">
        <v>506</v>
      </c>
      <c r="AT354" s="22" t="s">
        <v>150</v>
      </c>
      <c r="AU354" s="22" t="s">
        <v>81</v>
      </c>
      <c r="AY354" s="22" t="s">
        <v>146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22" t="s">
        <v>79</v>
      </c>
      <c r="BK354" s="184">
        <f>ROUND(I354*H354,2)</f>
        <v>0</v>
      </c>
      <c r="BL354" s="22" t="s">
        <v>506</v>
      </c>
      <c r="BM354" s="22" t="s">
        <v>790</v>
      </c>
    </row>
    <row r="355" spans="2:65" s="10" customFormat="1" ht="29.8" customHeight="1">
      <c r="B355" s="158"/>
      <c r="D355" s="169" t="s">
        <v>70</v>
      </c>
      <c r="E355" s="170" t="s">
        <v>791</v>
      </c>
      <c r="F355" s="170" t="s">
        <v>792</v>
      </c>
      <c r="I355" s="161"/>
      <c r="J355" s="171">
        <f>BK355</f>
        <v>0</v>
      </c>
      <c r="L355" s="158"/>
      <c r="M355" s="163"/>
      <c r="N355" s="164"/>
      <c r="O355" s="164"/>
      <c r="P355" s="165">
        <f>P356</f>
        <v>0</v>
      </c>
      <c r="Q355" s="164"/>
      <c r="R355" s="165">
        <f>R356</f>
        <v>0</v>
      </c>
      <c r="S355" s="164"/>
      <c r="T355" s="166">
        <f>T356</f>
        <v>0</v>
      </c>
      <c r="AR355" s="159" t="s">
        <v>147</v>
      </c>
      <c r="AT355" s="167" t="s">
        <v>70</v>
      </c>
      <c r="AU355" s="167" t="s">
        <v>79</v>
      </c>
      <c r="AY355" s="159" t="s">
        <v>146</v>
      </c>
      <c r="BK355" s="168">
        <f>BK356</f>
        <v>0</v>
      </c>
    </row>
    <row r="356" spans="2:65" s="1" customFormat="1" ht="22.6" customHeight="1">
      <c r="B356" s="172"/>
      <c r="C356" s="173" t="s">
        <v>793</v>
      </c>
      <c r="D356" s="173" t="s">
        <v>150</v>
      </c>
      <c r="E356" s="174" t="s">
        <v>794</v>
      </c>
      <c r="F356" s="175" t="s">
        <v>795</v>
      </c>
      <c r="G356" s="176" t="s">
        <v>373</v>
      </c>
      <c r="H356" s="177">
        <v>1</v>
      </c>
      <c r="I356" s="178"/>
      <c r="J356" s="179">
        <f>ROUND(I356*H356,2)</f>
        <v>0</v>
      </c>
      <c r="K356" s="175" t="s">
        <v>5</v>
      </c>
      <c r="L356" s="39"/>
      <c r="M356" s="180" t="s">
        <v>5</v>
      </c>
      <c r="N356" s="181" t="s">
        <v>42</v>
      </c>
      <c r="O356" s="40"/>
      <c r="P356" s="182">
        <f>O356*H356</f>
        <v>0</v>
      </c>
      <c r="Q356" s="182">
        <v>0</v>
      </c>
      <c r="R356" s="182">
        <f>Q356*H356</f>
        <v>0</v>
      </c>
      <c r="S356" s="182">
        <v>0</v>
      </c>
      <c r="T356" s="183">
        <f>S356*H356</f>
        <v>0</v>
      </c>
      <c r="AR356" s="22" t="s">
        <v>506</v>
      </c>
      <c r="AT356" s="22" t="s">
        <v>150</v>
      </c>
      <c r="AU356" s="22" t="s">
        <v>81</v>
      </c>
      <c r="AY356" s="22" t="s">
        <v>146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22" t="s">
        <v>79</v>
      </c>
      <c r="BK356" s="184">
        <f>ROUND(I356*H356,2)</f>
        <v>0</v>
      </c>
      <c r="BL356" s="22" t="s">
        <v>506</v>
      </c>
      <c r="BM356" s="22" t="s">
        <v>796</v>
      </c>
    </row>
    <row r="357" spans="2:65" s="10" customFormat="1" ht="29.8" customHeight="1">
      <c r="B357" s="158"/>
      <c r="D357" s="169" t="s">
        <v>70</v>
      </c>
      <c r="E357" s="170" t="s">
        <v>797</v>
      </c>
      <c r="F357" s="170" t="s">
        <v>798</v>
      </c>
      <c r="I357" s="161"/>
      <c r="J357" s="171">
        <f>BK357</f>
        <v>0</v>
      </c>
      <c r="L357" s="158"/>
      <c r="M357" s="163"/>
      <c r="N357" s="164"/>
      <c r="O357" s="164"/>
      <c r="P357" s="165">
        <f>P358</f>
        <v>0</v>
      </c>
      <c r="Q357" s="164"/>
      <c r="R357" s="165">
        <f>R358</f>
        <v>0</v>
      </c>
      <c r="S357" s="164"/>
      <c r="T357" s="166">
        <f>T358</f>
        <v>0</v>
      </c>
      <c r="AR357" s="159" t="s">
        <v>147</v>
      </c>
      <c r="AT357" s="167" t="s">
        <v>70</v>
      </c>
      <c r="AU357" s="167" t="s">
        <v>79</v>
      </c>
      <c r="AY357" s="159" t="s">
        <v>146</v>
      </c>
      <c r="BK357" s="168">
        <f>BK358</f>
        <v>0</v>
      </c>
    </row>
    <row r="358" spans="2:65" s="1" customFormat="1" ht="22.6" customHeight="1">
      <c r="B358" s="172"/>
      <c r="C358" s="173" t="s">
        <v>799</v>
      </c>
      <c r="D358" s="173" t="s">
        <v>150</v>
      </c>
      <c r="E358" s="174" t="s">
        <v>800</v>
      </c>
      <c r="F358" s="175" t="s">
        <v>801</v>
      </c>
      <c r="G358" s="176" t="s">
        <v>373</v>
      </c>
      <c r="H358" s="177">
        <v>1</v>
      </c>
      <c r="I358" s="178"/>
      <c r="J358" s="179">
        <f>ROUND(I358*H358,2)</f>
        <v>0</v>
      </c>
      <c r="K358" s="175" t="s">
        <v>5</v>
      </c>
      <c r="L358" s="39"/>
      <c r="M358" s="180" t="s">
        <v>5</v>
      </c>
      <c r="N358" s="181" t="s">
        <v>42</v>
      </c>
      <c r="O358" s="40"/>
      <c r="P358" s="182">
        <f>O358*H358</f>
        <v>0</v>
      </c>
      <c r="Q358" s="182">
        <v>0</v>
      </c>
      <c r="R358" s="182">
        <f>Q358*H358</f>
        <v>0</v>
      </c>
      <c r="S358" s="182">
        <v>0</v>
      </c>
      <c r="T358" s="183">
        <f>S358*H358</f>
        <v>0</v>
      </c>
      <c r="AR358" s="22" t="s">
        <v>506</v>
      </c>
      <c r="AT358" s="22" t="s">
        <v>150</v>
      </c>
      <c r="AU358" s="22" t="s">
        <v>81</v>
      </c>
      <c r="AY358" s="22" t="s">
        <v>146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22" t="s">
        <v>79</v>
      </c>
      <c r="BK358" s="184">
        <f>ROUND(I358*H358,2)</f>
        <v>0</v>
      </c>
      <c r="BL358" s="22" t="s">
        <v>506</v>
      </c>
      <c r="BM358" s="22" t="s">
        <v>802</v>
      </c>
    </row>
    <row r="359" spans="2:65" s="10" customFormat="1" ht="29.8" customHeight="1">
      <c r="B359" s="158"/>
      <c r="D359" s="169" t="s">
        <v>70</v>
      </c>
      <c r="E359" s="170" t="s">
        <v>803</v>
      </c>
      <c r="F359" s="170" t="s">
        <v>804</v>
      </c>
      <c r="I359" s="161"/>
      <c r="J359" s="171">
        <f>BK359</f>
        <v>0</v>
      </c>
      <c r="L359" s="158"/>
      <c r="M359" s="163"/>
      <c r="N359" s="164"/>
      <c r="O359" s="164"/>
      <c r="P359" s="165">
        <f>P360</f>
        <v>0</v>
      </c>
      <c r="Q359" s="164"/>
      <c r="R359" s="165">
        <f>R360</f>
        <v>0</v>
      </c>
      <c r="S359" s="164"/>
      <c r="T359" s="166">
        <f>T360</f>
        <v>0</v>
      </c>
      <c r="AR359" s="159" t="s">
        <v>147</v>
      </c>
      <c r="AT359" s="167" t="s">
        <v>70</v>
      </c>
      <c r="AU359" s="167" t="s">
        <v>79</v>
      </c>
      <c r="AY359" s="159" t="s">
        <v>146</v>
      </c>
      <c r="BK359" s="168">
        <f>BK360</f>
        <v>0</v>
      </c>
    </row>
    <row r="360" spans="2:65" s="1" customFormat="1" ht="22.6" customHeight="1">
      <c r="B360" s="172"/>
      <c r="C360" s="173" t="s">
        <v>805</v>
      </c>
      <c r="D360" s="173" t="s">
        <v>150</v>
      </c>
      <c r="E360" s="174" t="s">
        <v>806</v>
      </c>
      <c r="F360" s="175" t="s">
        <v>807</v>
      </c>
      <c r="G360" s="176" t="s">
        <v>373</v>
      </c>
      <c r="H360" s="177">
        <v>1</v>
      </c>
      <c r="I360" s="178"/>
      <c r="J360" s="179">
        <f>ROUND(I360*H360,2)</f>
        <v>0</v>
      </c>
      <c r="K360" s="175" t="s">
        <v>5</v>
      </c>
      <c r="L360" s="39"/>
      <c r="M360" s="180" t="s">
        <v>5</v>
      </c>
      <c r="N360" s="181" t="s">
        <v>42</v>
      </c>
      <c r="O360" s="40"/>
      <c r="P360" s="182">
        <f>O360*H360</f>
        <v>0</v>
      </c>
      <c r="Q360" s="182">
        <v>0</v>
      </c>
      <c r="R360" s="182">
        <f>Q360*H360</f>
        <v>0</v>
      </c>
      <c r="S360" s="182">
        <v>0</v>
      </c>
      <c r="T360" s="183">
        <f>S360*H360</f>
        <v>0</v>
      </c>
      <c r="AR360" s="22" t="s">
        <v>506</v>
      </c>
      <c r="AT360" s="22" t="s">
        <v>150</v>
      </c>
      <c r="AU360" s="22" t="s">
        <v>81</v>
      </c>
      <c r="AY360" s="22" t="s">
        <v>146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22" t="s">
        <v>79</v>
      </c>
      <c r="BK360" s="184">
        <f>ROUND(I360*H360,2)</f>
        <v>0</v>
      </c>
      <c r="BL360" s="22" t="s">
        <v>506</v>
      </c>
      <c r="BM360" s="22" t="s">
        <v>808</v>
      </c>
    </row>
    <row r="361" spans="2:65" s="10" customFormat="1" ht="37.4" customHeight="1">
      <c r="B361" s="158"/>
      <c r="D361" s="159" t="s">
        <v>70</v>
      </c>
      <c r="E361" s="160" t="s">
        <v>809</v>
      </c>
      <c r="F361" s="160" t="s">
        <v>810</v>
      </c>
      <c r="I361" s="161"/>
      <c r="J361" s="162">
        <f>BK361</f>
        <v>0</v>
      </c>
      <c r="L361" s="158"/>
      <c r="M361" s="163"/>
      <c r="N361" s="164"/>
      <c r="O361" s="164"/>
      <c r="P361" s="165">
        <f>P362+P364+P369</f>
        <v>0</v>
      </c>
      <c r="Q361" s="164"/>
      <c r="R361" s="165">
        <f>R362+R364+R369</f>
        <v>0</v>
      </c>
      <c r="S361" s="164"/>
      <c r="T361" s="166">
        <f>T362+T364+T369</f>
        <v>0</v>
      </c>
      <c r="AR361" s="159" t="s">
        <v>175</v>
      </c>
      <c r="AT361" s="167" t="s">
        <v>70</v>
      </c>
      <c r="AU361" s="167" t="s">
        <v>71</v>
      </c>
      <c r="AY361" s="159" t="s">
        <v>146</v>
      </c>
      <c r="BK361" s="168">
        <f>BK362+BK364+BK369</f>
        <v>0</v>
      </c>
    </row>
    <row r="362" spans="2:65" s="10" customFormat="1" ht="19.899999999999999" customHeight="1">
      <c r="B362" s="158"/>
      <c r="D362" s="169" t="s">
        <v>70</v>
      </c>
      <c r="E362" s="170" t="s">
        <v>811</v>
      </c>
      <c r="F362" s="170" t="s">
        <v>812</v>
      </c>
      <c r="I362" s="161"/>
      <c r="J362" s="171">
        <f>BK362</f>
        <v>0</v>
      </c>
      <c r="L362" s="158"/>
      <c r="M362" s="163"/>
      <c r="N362" s="164"/>
      <c r="O362" s="164"/>
      <c r="P362" s="165">
        <f>P363</f>
        <v>0</v>
      </c>
      <c r="Q362" s="164"/>
      <c r="R362" s="165">
        <f>R363</f>
        <v>0</v>
      </c>
      <c r="S362" s="164"/>
      <c r="T362" s="166">
        <f>T363</f>
        <v>0</v>
      </c>
      <c r="AR362" s="159" t="s">
        <v>175</v>
      </c>
      <c r="AT362" s="167" t="s">
        <v>70</v>
      </c>
      <c r="AU362" s="167" t="s">
        <v>79</v>
      </c>
      <c r="AY362" s="159" t="s">
        <v>146</v>
      </c>
      <c r="BK362" s="168">
        <f>BK363</f>
        <v>0</v>
      </c>
    </row>
    <row r="363" spans="2:65" s="1" customFormat="1" ht="22.6" customHeight="1">
      <c r="B363" s="172"/>
      <c r="C363" s="173" t="s">
        <v>813</v>
      </c>
      <c r="D363" s="173" t="s">
        <v>150</v>
      </c>
      <c r="E363" s="174" t="s">
        <v>814</v>
      </c>
      <c r="F363" s="175" t="s">
        <v>815</v>
      </c>
      <c r="G363" s="176" t="s">
        <v>816</v>
      </c>
      <c r="H363" s="177">
        <v>1</v>
      </c>
      <c r="I363" s="178"/>
      <c r="J363" s="179">
        <f>ROUND(I363*H363,2)</f>
        <v>0</v>
      </c>
      <c r="K363" s="175" t="s">
        <v>154</v>
      </c>
      <c r="L363" s="39"/>
      <c r="M363" s="180" t="s">
        <v>5</v>
      </c>
      <c r="N363" s="181" t="s">
        <v>42</v>
      </c>
      <c r="O363" s="40"/>
      <c r="P363" s="182">
        <f>O363*H363</f>
        <v>0</v>
      </c>
      <c r="Q363" s="182">
        <v>0</v>
      </c>
      <c r="R363" s="182">
        <f>Q363*H363</f>
        <v>0</v>
      </c>
      <c r="S363" s="182">
        <v>0</v>
      </c>
      <c r="T363" s="183">
        <f>S363*H363</f>
        <v>0</v>
      </c>
      <c r="AR363" s="22" t="s">
        <v>817</v>
      </c>
      <c r="AT363" s="22" t="s">
        <v>150</v>
      </c>
      <c r="AU363" s="22" t="s">
        <v>81</v>
      </c>
      <c r="AY363" s="22" t="s">
        <v>146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22" t="s">
        <v>79</v>
      </c>
      <c r="BK363" s="184">
        <f>ROUND(I363*H363,2)</f>
        <v>0</v>
      </c>
      <c r="BL363" s="22" t="s">
        <v>817</v>
      </c>
      <c r="BM363" s="22" t="s">
        <v>818</v>
      </c>
    </row>
    <row r="364" spans="2:65" s="10" customFormat="1" ht="29.8" customHeight="1">
      <c r="B364" s="158"/>
      <c r="D364" s="169" t="s">
        <v>70</v>
      </c>
      <c r="E364" s="170" t="s">
        <v>819</v>
      </c>
      <c r="F364" s="170" t="s">
        <v>820</v>
      </c>
      <c r="I364" s="161"/>
      <c r="J364" s="171">
        <f>BK364</f>
        <v>0</v>
      </c>
      <c r="L364" s="158"/>
      <c r="M364" s="163"/>
      <c r="N364" s="164"/>
      <c r="O364" s="164"/>
      <c r="P364" s="165">
        <f>SUM(P365:P368)</f>
        <v>0</v>
      </c>
      <c r="Q364" s="164"/>
      <c r="R364" s="165">
        <f>SUM(R365:R368)</f>
        <v>0</v>
      </c>
      <c r="S364" s="164"/>
      <c r="T364" s="166">
        <f>SUM(T365:T368)</f>
        <v>0</v>
      </c>
      <c r="AR364" s="159" t="s">
        <v>175</v>
      </c>
      <c r="AT364" s="167" t="s">
        <v>70</v>
      </c>
      <c r="AU364" s="167" t="s">
        <v>79</v>
      </c>
      <c r="AY364" s="159" t="s">
        <v>146</v>
      </c>
      <c r="BK364" s="168">
        <f>SUM(BK365:BK368)</f>
        <v>0</v>
      </c>
    </row>
    <row r="365" spans="2:65" s="1" customFormat="1" ht="22.6" customHeight="1">
      <c r="B365" s="172"/>
      <c r="C365" s="173" t="s">
        <v>821</v>
      </c>
      <c r="D365" s="173" t="s">
        <v>150</v>
      </c>
      <c r="E365" s="174" t="s">
        <v>822</v>
      </c>
      <c r="F365" s="175" t="s">
        <v>823</v>
      </c>
      <c r="G365" s="176" t="s">
        <v>816</v>
      </c>
      <c r="H365" s="177">
        <v>1</v>
      </c>
      <c r="I365" s="178"/>
      <c r="J365" s="179">
        <f>ROUND(I365*H365,2)</f>
        <v>0</v>
      </c>
      <c r="K365" s="175" t="s">
        <v>154</v>
      </c>
      <c r="L365" s="39"/>
      <c r="M365" s="180" t="s">
        <v>5</v>
      </c>
      <c r="N365" s="181" t="s">
        <v>42</v>
      </c>
      <c r="O365" s="40"/>
      <c r="P365" s="182">
        <f>O365*H365</f>
        <v>0</v>
      </c>
      <c r="Q365" s="182">
        <v>0</v>
      </c>
      <c r="R365" s="182">
        <f>Q365*H365</f>
        <v>0</v>
      </c>
      <c r="S365" s="182">
        <v>0</v>
      </c>
      <c r="T365" s="183">
        <f>S365*H365</f>
        <v>0</v>
      </c>
      <c r="AR365" s="22" t="s">
        <v>817</v>
      </c>
      <c r="AT365" s="22" t="s">
        <v>150</v>
      </c>
      <c r="AU365" s="22" t="s">
        <v>81</v>
      </c>
      <c r="AY365" s="22" t="s">
        <v>146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22" t="s">
        <v>79</v>
      </c>
      <c r="BK365" s="184">
        <f>ROUND(I365*H365,2)</f>
        <v>0</v>
      </c>
      <c r="BL365" s="22" t="s">
        <v>817</v>
      </c>
      <c r="BM365" s="22" t="s">
        <v>824</v>
      </c>
    </row>
    <row r="366" spans="2:65" s="1" customFormat="1" ht="22.6" customHeight="1">
      <c r="B366" s="172"/>
      <c r="C366" s="173" t="s">
        <v>825</v>
      </c>
      <c r="D366" s="173" t="s">
        <v>150</v>
      </c>
      <c r="E366" s="174" t="s">
        <v>826</v>
      </c>
      <c r="F366" s="175" t="s">
        <v>827</v>
      </c>
      <c r="G366" s="176" t="s">
        <v>816</v>
      </c>
      <c r="H366" s="177">
        <v>1</v>
      </c>
      <c r="I366" s="178"/>
      <c r="J366" s="179">
        <f>ROUND(I366*H366,2)</f>
        <v>0</v>
      </c>
      <c r="K366" s="175" t="s">
        <v>154</v>
      </c>
      <c r="L366" s="39"/>
      <c r="M366" s="180" t="s">
        <v>5</v>
      </c>
      <c r="N366" s="181" t="s">
        <v>42</v>
      </c>
      <c r="O366" s="40"/>
      <c r="P366" s="182">
        <f>O366*H366</f>
        <v>0</v>
      </c>
      <c r="Q366" s="182">
        <v>0</v>
      </c>
      <c r="R366" s="182">
        <f>Q366*H366</f>
        <v>0</v>
      </c>
      <c r="S366" s="182">
        <v>0</v>
      </c>
      <c r="T366" s="183">
        <f>S366*H366</f>
        <v>0</v>
      </c>
      <c r="AR366" s="22" t="s">
        <v>817</v>
      </c>
      <c r="AT366" s="22" t="s">
        <v>150</v>
      </c>
      <c r="AU366" s="22" t="s">
        <v>81</v>
      </c>
      <c r="AY366" s="22" t="s">
        <v>146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22" t="s">
        <v>79</v>
      </c>
      <c r="BK366" s="184">
        <f>ROUND(I366*H366,2)</f>
        <v>0</v>
      </c>
      <c r="BL366" s="22" t="s">
        <v>817</v>
      </c>
      <c r="BM366" s="22" t="s">
        <v>828</v>
      </c>
    </row>
    <row r="367" spans="2:65" s="1" customFormat="1" ht="22.6" customHeight="1">
      <c r="B367" s="172"/>
      <c r="C367" s="173" t="s">
        <v>829</v>
      </c>
      <c r="D367" s="173" t="s">
        <v>150</v>
      </c>
      <c r="E367" s="174" t="s">
        <v>830</v>
      </c>
      <c r="F367" s="175" t="s">
        <v>831</v>
      </c>
      <c r="G367" s="176" t="s">
        <v>816</v>
      </c>
      <c r="H367" s="177">
        <v>1</v>
      </c>
      <c r="I367" s="178"/>
      <c r="J367" s="179">
        <f>ROUND(I367*H367,2)</f>
        <v>0</v>
      </c>
      <c r="K367" s="175" t="s">
        <v>154</v>
      </c>
      <c r="L367" s="39"/>
      <c r="M367" s="180" t="s">
        <v>5</v>
      </c>
      <c r="N367" s="181" t="s">
        <v>42</v>
      </c>
      <c r="O367" s="40"/>
      <c r="P367" s="182">
        <f>O367*H367</f>
        <v>0</v>
      </c>
      <c r="Q367" s="182">
        <v>0</v>
      </c>
      <c r="R367" s="182">
        <f>Q367*H367</f>
        <v>0</v>
      </c>
      <c r="S367" s="182">
        <v>0</v>
      </c>
      <c r="T367" s="183">
        <f>S367*H367</f>
        <v>0</v>
      </c>
      <c r="AR367" s="22" t="s">
        <v>817</v>
      </c>
      <c r="AT367" s="22" t="s">
        <v>150</v>
      </c>
      <c r="AU367" s="22" t="s">
        <v>81</v>
      </c>
      <c r="AY367" s="22" t="s">
        <v>146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22" t="s">
        <v>79</v>
      </c>
      <c r="BK367" s="184">
        <f>ROUND(I367*H367,2)</f>
        <v>0</v>
      </c>
      <c r="BL367" s="22" t="s">
        <v>817</v>
      </c>
      <c r="BM367" s="22" t="s">
        <v>832</v>
      </c>
    </row>
    <row r="368" spans="2:65" s="1" customFormat="1" ht="22.6" customHeight="1">
      <c r="B368" s="172"/>
      <c r="C368" s="173" t="s">
        <v>833</v>
      </c>
      <c r="D368" s="173" t="s">
        <v>150</v>
      </c>
      <c r="E368" s="174" t="s">
        <v>834</v>
      </c>
      <c r="F368" s="175" t="s">
        <v>835</v>
      </c>
      <c r="G368" s="176" t="s">
        <v>816</v>
      </c>
      <c r="H368" s="177">
        <v>1</v>
      </c>
      <c r="I368" s="178"/>
      <c r="J368" s="179">
        <f>ROUND(I368*H368,2)</f>
        <v>0</v>
      </c>
      <c r="K368" s="175" t="s">
        <v>154</v>
      </c>
      <c r="L368" s="39"/>
      <c r="M368" s="180" t="s">
        <v>5</v>
      </c>
      <c r="N368" s="181" t="s">
        <v>42</v>
      </c>
      <c r="O368" s="40"/>
      <c r="P368" s="182">
        <f>O368*H368</f>
        <v>0</v>
      </c>
      <c r="Q368" s="182">
        <v>0</v>
      </c>
      <c r="R368" s="182">
        <f>Q368*H368</f>
        <v>0</v>
      </c>
      <c r="S368" s="182">
        <v>0</v>
      </c>
      <c r="T368" s="183">
        <f>S368*H368</f>
        <v>0</v>
      </c>
      <c r="AR368" s="22" t="s">
        <v>817</v>
      </c>
      <c r="AT368" s="22" t="s">
        <v>150</v>
      </c>
      <c r="AU368" s="22" t="s">
        <v>81</v>
      </c>
      <c r="AY368" s="22" t="s">
        <v>146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22" t="s">
        <v>79</v>
      </c>
      <c r="BK368" s="184">
        <f>ROUND(I368*H368,2)</f>
        <v>0</v>
      </c>
      <c r="BL368" s="22" t="s">
        <v>817</v>
      </c>
      <c r="BM368" s="22" t="s">
        <v>836</v>
      </c>
    </row>
    <row r="369" spans="2:65" s="10" customFormat="1" ht="29.8" customHeight="1">
      <c r="B369" s="158"/>
      <c r="D369" s="169" t="s">
        <v>70</v>
      </c>
      <c r="E369" s="170" t="s">
        <v>837</v>
      </c>
      <c r="F369" s="170" t="s">
        <v>838</v>
      </c>
      <c r="I369" s="161"/>
      <c r="J369" s="171">
        <f>BK369</f>
        <v>0</v>
      </c>
      <c r="L369" s="158"/>
      <c r="M369" s="163"/>
      <c r="N369" s="164"/>
      <c r="O369" s="164"/>
      <c r="P369" s="165">
        <f>P370</f>
        <v>0</v>
      </c>
      <c r="Q369" s="164"/>
      <c r="R369" s="165">
        <f>R370</f>
        <v>0</v>
      </c>
      <c r="S369" s="164"/>
      <c r="T369" s="166">
        <f>T370</f>
        <v>0</v>
      </c>
      <c r="AR369" s="159" t="s">
        <v>175</v>
      </c>
      <c r="AT369" s="167" t="s">
        <v>70</v>
      </c>
      <c r="AU369" s="167" t="s">
        <v>79</v>
      </c>
      <c r="AY369" s="159" t="s">
        <v>146</v>
      </c>
      <c r="BK369" s="168">
        <f>BK370</f>
        <v>0</v>
      </c>
    </row>
    <row r="370" spans="2:65" s="1" customFormat="1" ht="22.6" customHeight="1">
      <c r="B370" s="172"/>
      <c r="C370" s="173" t="s">
        <v>839</v>
      </c>
      <c r="D370" s="173" t="s">
        <v>150</v>
      </c>
      <c r="E370" s="174" t="s">
        <v>840</v>
      </c>
      <c r="F370" s="175" t="s">
        <v>841</v>
      </c>
      <c r="G370" s="176" t="s">
        <v>816</v>
      </c>
      <c r="H370" s="177">
        <v>1</v>
      </c>
      <c r="I370" s="178"/>
      <c r="J370" s="179">
        <f>ROUND(I370*H370,2)</f>
        <v>0</v>
      </c>
      <c r="K370" s="175" t="s">
        <v>154</v>
      </c>
      <c r="L370" s="39"/>
      <c r="M370" s="180" t="s">
        <v>5</v>
      </c>
      <c r="N370" s="218" t="s">
        <v>42</v>
      </c>
      <c r="O370" s="219"/>
      <c r="P370" s="220">
        <f>O370*H370</f>
        <v>0</v>
      </c>
      <c r="Q370" s="220">
        <v>0</v>
      </c>
      <c r="R370" s="220">
        <f>Q370*H370</f>
        <v>0</v>
      </c>
      <c r="S370" s="220">
        <v>0</v>
      </c>
      <c r="T370" s="221">
        <f>S370*H370</f>
        <v>0</v>
      </c>
      <c r="AR370" s="22" t="s">
        <v>817</v>
      </c>
      <c r="AT370" s="22" t="s">
        <v>150</v>
      </c>
      <c r="AU370" s="22" t="s">
        <v>81</v>
      </c>
      <c r="AY370" s="22" t="s">
        <v>146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22" t="s">
        <v>79</v>
      </c>
      <c r="BK370" s="184">
        <f>ROUND(I370*H370,2)</f>
        <v>0</v>
      </c>
      <c r="BL370" s="22" t="s">
        <v>817</v>
      </c>
      <c r="BM370" s="22" t="s">
        <v>842</v>
      </c>
    </row>
    <row r="371" spans="2:65" s="1" customFormat="1" ht="6.9" customHeight="1">
      <c r="B371" s="54"/>
      <c r="C371" s="55"/>
      <c r="D371" s="55"/>
      <c r="E371" s="55"/>
      <c r="F371" s="55"/>
      <c r="G371" s="55"/>
      <c r="H371" s="55"/>
      <c r="I371" s="125"/>
      <c r="J371" s="55"/>
      <c r="K371" s="55"/>
      <c r="L371" s="39"/>
    </row>
  </sheetData>
  <autoFilter ref="C104:K370" xr:uid="{00000000-0009-0000-0000-000001000000}"/>
  <mergeCells count="9">
    <mergeCell ref="E95:H95"/>
    <mergeCell ref="E97:H9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104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02"/>
  <sheetViews>
    <sheetView showGridLines="0" workbookViewId="0">
      <pane ySplit="1" topLeftCell="A68" activePane="bottomLeft" state="frozen"/>
      <selection pane="bottomLeft" activeCell="F81" sqref="F81:F101"/>
    </sheetView>
  </sheetViews>
  <sheetFormatPr defaultRowHeight="11.25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75" customWidth="1"/>
    <col min="7" max="7" width="8.6640625" customWidth="1"/>
    <col min="8" max="8" width="11.109375" customWidth="1"/>
    <col min="9" max="9" width="12.6640625" style="97" customWidth="1"/>
    <col min="10" max="10" width="23.44140625" customWidth="1"/>
    <col min="11" max="11" width="15.44140625" customWidth="1"/>
    <col min="13" max="18" width="9.33203125" hidden="1"/>
    <col min="19" max="19" width="8.10937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88</v>
      </c>
      <c r="G1" s="344" t="s">
        <v>89</v>
      </c>
      <c r="H1" s="344"/>
      <c r="I1" s="101"/>
      <c r="J1" s="100" t="s">
        <v>90</v>
      </c>
      <c r="K1" s="99" t="s">
        <v>91</v>
      </c>
      <c r="L1" s="100" t="s">
        <v>92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2" t="s">
        <v>8</v>
      </c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22" t="s">
        <v>84</v>
      </c>
    </row>
    <row r="3" spans="1:70" ht="6.9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93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1.7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22.6" customHeight="1">
      <c r="B7" s="26"/>
      <c r="C7" s="27"/>
      <c r="D7" s="27"/>
      <c r="E7" s="345" t="str">
        <f>'Rekapitulace stavby'!K6</f>
        <v>Stavební úpravy objektu  D pro umístění MR 1,5T</v>
      </c>
      <c r="F7" s="346"/>
      <c r="G7" s="346"/>
      <c r="H7" s="346"/>
      <c r="I7" s="103"/>
      <c r="J7" s="27"/>
      <c r="K7" s="29"/>
    </row>
    <row r="8" spans="1:70" s="1" customFormat="1" ht="11.7">
      <c r="B8" s="39"/>
      <c r="C8" s="40"/>
      <c r="D8" s="35" t="s">
        <v>94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47" t="s">
        <v>843</v>
      </c>
      <c r="F9" s="348"/>
      <c r="G9" s="348"/>
      <c r="H9" s="348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5" customHeight="1">
      <c r="B11" s="39"/>
      <c r="C11" s="40"/>
      <c r="D11" s="35" t="s">
        <v>21</v>
      </c>
      <c r="E11" s="40"/>
      <c r="F11" s="33" t="s">
        <v>5</v>
      </c>
      <c r="G11" s="40"/>
      <c r="H11" s="40"/>
      <c r="I11" s="105" t="s">
        <v>22</v>
      </c>
      <c r="J11" s="33" t="s">
        <v>5</v>
      </c>
      <c r="K11" s="43"/>
    </row>
    <row r="12" spans="1:70" s="1" customFormat="1" ht="14.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05" t="s">
        <v>25</v>
      </c>
      <c r="J12" s="106" t="str">
        <f>'Rekapitulace stavby'!AN8</f>
        <v>15. 4. 2017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5" customHeight="1">
      <c r="B14" s="39"/>
      <c r="C14" s="40"/>
      <c r="D14" s="35" t="s">
        <v>27</v>
      </c>
      <c r="E14" s="40"/>
      <c r="F14" s="40"/>
      <c r="G14" s="40"/>
      <c r="H14" s="40"/>
      <c r="I14" s="105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05" t="s">
        <v>30</v>
      </c>
      <c r="J15" s="33" t="str">
        <f>IF('Rekapitulace stavby'!AN11="","",'Rekapitulace stavby'!AN11)</f>
        <v/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5" customHeight="1">
      <c r="B17" s="39"/>
      <c r="C17" s="40"/>
      <c r="D17" s="35" t="s">
        <v>31</v>
      </c>
      <c r="E17" s="40"/>
      <c r="F17" s="40"/>
      <c r="G17" s="40"/>
      <c r="H17" s="40"/>
      <c r="I17" s="105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5" customHeight="1">
      <c r="B20" s="39"/>
      <c r="C20" s="40"/>
      <c r="D20" s="35" t="s">
        <v>33</v>
      </c>
      <c r="E20" s="40"/>
      <c r="F20" s="40"/>
      <c r="G20" s="40"/>
      <c r="H20" s="40"/>
      <c r="I20" s="105" t="s">
        <v>28</v>
      </c>
      <c r="J20" s="33" t="s">
        <v>5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05" t="s">
        <v>30</v>
      </c>
      <c r="J21" s="33" t="s">
        <v>5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5" customHeight="1">
      <c r="B23" s="39"/>
      <c r="C23" s="40"/>
      <c r="D23" s="35" t="s">
        <v>36</v>
      </c>
      <c r="E23" s="40"/>
      <c r="F23" s="40"/>
      <c r="G23" s="40"/>
      <c r="H23" s="40"/>
      <c r="I23" s="104"/>
      <c r="J23" s="40"/>
      <c r="K23" s="43"/>
    </row>
    <row r="24" spans="2:11" s="6" customFormat="1" ht="22.6" customHeight="1">
      <c r="B24" s="107"/>
      <c r="C24" s="108"/>
      <c r="D24" s="108"/>
      <c r="E24" s="311" t="s">
        <v>5</v>
      </c>
      <c r="F24" s="311"/>
      <c r="G24" s="311"/>
      <c r="H24" s="311"/>
      <c r="I24" s="109"/>
      <c r="J24" s="108"/>
      <c r="K24" s="110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4" customHeight="1">
      <c r="B27" s="39"/>
      <c r="C27" s="40"/>
      <c r="D27" s="113" t="s">
        <v>37</v>
      </c>
      <c r="E27" s="40"/>
      <c r="F27" s="40"/>
      <c r="G27" s="40"/>
      <c r="H27" s="40"/>
      <c r="I27" s="104"/>
      <c r="J27" s="114">
        <f>ROUND(J78,2)</f>
        <v>0</v>
      </c>
      <c r="K27" s="43"/>
    </row>
    <row r="28" spans="2:11" s="1" customFormat="1" ht="6.9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5" customHeight="1">
      <c r="B29" s="39"/>
      <c r="C29" s="40"/>
      <c r="D29" s="40"/>
      <c r="E29" s="40"/>
      <c r="F29" s="44" t="s">
        <v>39</v>
      </c>
      <c r="G29" s="40"/>
      <c r="H29" s="40"/>
      <c r="I29" s="115" t="s">
        <v>38</v>
      </c>
      <c r="J29" s="44" t="s">
        <v>40</v>
      </c>
      <c r="K29" s="43"/>
    </row>
    <row r="30" spans="2:11" s="1" customFormat="1" ht="14.5" customHeight="1">
      <c r="B30" s="39"/>
      <c r="C30" s="40"/>
      <c r="D30" s="47" t="s">
        <v>41</v>
      </c>
      <c r="E30" s="47" t="s">
        <v>42</v>
      </c>
      <c r="F30" s="116">
        <f>ROUND(SUM(BE78:BE101), 2)</f>
        <v>0</v>
      </c>
      <c r="G30" s="40"/>
      <c r="H30" s="40"/>
      <c r="I30" s="117">
        <v>0.21</v>
      </c>
      <c r="J30" s="116">
        <f>ROUND(ROUND((SUM(BE78:BE101)), 2)*I30, 2)</f>
        <v>0</v>
      </c>
      <c r="K30" s="43"/>
    </row>
    <row r="31" spans="2:11" s="1" customFormat="1" ht="14.5" customHeight="1">
      <c r="B31" s="39"/>
      <c r="C31" s="40"/>
      <c r="D31" s="40"/>
      <c r="E31" s="47" t="s">
        <v>43</v>
      </c>
      <c r="F31" s="116">
        <f>ROUND(SUM(BF78:BF101), 2)</f>
        <v>0</v>
      </c>
      <c r="G31" s="40"/>
      <c r="H31" s="40"/>
      <c r="I31" s="117">
        <v>0.15</v>
      </c>
      <c r="J31" s="116">
        <f>ROUND(ROUND((SUM(BF78:BF101)), 2)*I31, 2)</f>
        <v>0</v>
      </c>
      <c r="K31" s="43"/>
    </row>
    <row r="32" spans="2:11" s="1" customFormat="1" ht="14.5" hidden="1" customHeight="1">
      <c r="B32" s="39"/>
      <c r="C32" s="40"/>
      <c r="D32" s="40"/>
      <c r="E32" s="47" t="s">
        <v>44</v>
      </c>
      <c r="F32" s="116">
        <f>ROUND(SUM(BG78:BG101),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5" hidden="1" customHeight="1">
      <c r="B33" s="39"/>
      <c r="C33" s="40"/>
      <c r="D33" s="40"/>
      <c r="E33" s="47" t="s">
        <v>45</v>
      </c>
      <c r="F33" s="116">
        <f>ROUND(SUM(BH78:BH101),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5" hidden="1" customHeight="1">
      <c r="B34" s="39"/>
      <c r="C34" s="40"/>
      <c r="D34" s="40"/>
      <c r="E34" s="47" t="s">
        <v>46</v>
      </c>
      <c r="F34" s="116">
        <f>ROUND(SUM(BI78:BI101),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4" customHeight="1">
      <c r="B36" s="39"/>
      <c r="C36" s="118"/>
      <c r="D36" s="119" t="s">
        <v>47</v>
      </c>
      <c r="E36" s="69"/>
      <c r="F36" s="69"/>
      <c r="G36" s="120" t="s">
        <v>48</v>
      </c>
      <c r="H36" s="121" t="s">
        <v>49</v>
      </c>
      <c r="I36" s="122"/>
      <c r="J36" s="123">
        <f>SUM(J27:J34)</f>
        <v>0</v>
      </c>
      <c r="K36" s="124"/>
    </row>
    <row r="37" spans="2:11" s="1" customFormat="1" ht="14.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22.6" customHeight="1">
      <c r="B45" s="39"/>
      <c r="C45" s="40"/>
      <c r="D45" s="40"/>
      <c r="E45" s="345" t="str">
        <f>E7</f>
        <v>Stavební úpravy objektu  D pro umístění MR 1,5T</v>
      </c>
      <c r="F45" s="346"/>
      <c r="G45" s="346"/>
      <c r="H45" s="346"/>
      <c r="I45" s="104"/>
      <c r="J45" s="40"/>
      <c r="K45" s="43"/>
    </row>
    <row r="46" spans="2:11" s="1" customFormat="1" ht="14.5" customHeight="1">
      <c r="B46" s="39"/>
      <c r="C46" s="35" t="s">
        <v>94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23.3" customHeight="1">
      <c r="B47" s="39"/>
      <c r="C47" s="40"/>
      <c r="D47" s="40"/>
      <c r="E47" s="347" t="str">
        <f>E9</f>
        <v>ONNNACHOD 2 - SO-02-Interier volný</v>
      </c>
      <c r="F47" s="348"/>
      <c r="G47" s="348"/>
      <c r="H47" s="348"/>
      <c r="I47" s="104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ON Náchod </v>
      </c>
      <c r="G49" s="40"/>
      <c r="H49" s="40"/>
      <c r="I49" s="105" t="s">
        <v>25</v>
      </c>
      <c r="J49" s="106" t="str">
        <f>IF(J12="","",J12)</f>
        <v>15. 4. 2017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1.7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05" t="s">
        <v>33</v>
      </c>
      <c r="J51" s="33" t="str">
        <f>E21</f>
        <v>JIKA-CZ</v>
      </c>
      <c r="K51" s="43"/>
    </row>
    <row r="52" spans="2:47" s="1" customFormat="1" ht="14.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04"/>
      <c r="J52" s="40"/>
      <c r="K52" s="43"/>
    </row>
    <row r="53" spans="2:47" s="1" customFormat="1" ht="10.4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97</v>
      </c>
      <c r="D54" s="118"/>
      <c r="E54" s="118"/>
      <c r="F54" s="118"/>
      <c r="G54" s="118"/>
      <c r="H54" s="118"/>
      <c r="I54" s="129"/>
      <c r="J54" s="130" t="s">
        <v>98</v>
      </c>
      <c r="K54" s="131"/>
    </row>
    <row r="55" spans="2:47" s="1" customFormat="1" ht="10.4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99</v>
      </c>
      <c r="D56" s="40"/>
      <c r="E56" s="40"/>
      <c r="F56" s="40"/>
      <c r="G56" s="40"/>
      <c r="H56" s="40"/>
      <c r="I56" s="104"/>
      <c r="J56" s="114">
        <f>J78</f>
        <v>0</v>
      </c>
      <c r="K56" s="43"/>
      <c r="AU56" s="22" t="s">
        <v>100</v>
      </c>
    </row>
    <row r="57" spans="2:47" s="7" customFormat="1" ht="24.9" customHeight="1">
      <c r="B57" s="133"/>
      <c r="C57" s="134"/>
      <c r="D57" s="135" t="s">
        <v>107</v>
      </c>
      <c r="E57" s="136"/>
      <c r="F57" s="136"/>
      <c r="G57" s="136"/>
      <c r="H57" s="136"/>
      <c r="I57" s="137"/>
      <c r="J57" s="138">
        <f>J79</f>
        <v>0</v>
      </c>
      <c r="K57" s="139"/>
    </row>
    <row r="58" spans="2:47" s="8" customFormat="1" ht="19.899999999999999" customHeight="1">
      <c r="B58" s="140"/>
      <c r="C58" s="141"/>
      <c r="D58" s="142" t="s">
        <v>844</v>
      </c>
      <c r="E58" s="143"/>
      <c r="F58" s="143"/>
      <c r="G58" s="143"/>
      <c r="H58" s="143"/>
      <c r="I58" s="144"/>
      <c r="J58" s="145">
        <f>J80</f>
        <v>0</v>
      </c>
      <c r="K58" s="146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04"/>
      <c r="J59" s="40"/>
      <c r="K59" s="43"/>
    </row>
    <row r="60" spans="2:47" s="1" customFormat="1" ht="6.9" customHeight="1">
      <c r="B60" s="54"/>
      <c r="C60" s="55"/>
      <c r="D60" s="55"/>
      <c r="E60" s="55"/>
      <c r="F60" s="55"/>
      <c r="G60" s="55"/>
      <c r="H60" s="55"/>
      <c r="I60" s="125"/>
      <c r="J60" s="55"/>
      <c r="K60" s="56"/>
    </row>
    <row r="64" spans="2:47" s="1" customFormat="1" ht="6.9" customHeight="1">
      <c r="B64" s="57"/>
      <c r="C64" s="58"/>
      <c r="D64" s="58"/>
      <c r="E64" s="58"/>
      <c r="F64" s="58"/>
      <c r="G64" s="58"/>
      <c r="H64" s="58"/>
      <c r="I64" s="126"/>
      <c r="J64" s="58"/>
      <c r="K64" s="58"/>
      <c r="L64" s="39"/>
    </row>
    <row r="65" spans="2:63" s="1" customFormat="1" ht="36.950000000000003" customHeight="1">
      <c r="B65" s="39"/>
      <c r="C65" s="59" t="s">
        <v>130</v>
      </c>
      <c r="L65" s="39"/>
    </row>
    <row r="66" spans="2:63" s="1" customFormat="1" ht="6.9" customHeight="1">
      <c r="B66" s="39"/>
      <c r="L66" s="39"/>
    </row>
    <row r="67" spans="2:63" s="1" customFormat="1" ht="14.5" customHeight="1">
      <c r="B67" s="39"/>
      <c r="C67" s="61" t="s">
        <v>19</v>
      </c>
      <c r="L67" s="39"/>
    </row>
    <row r="68" spans="2:63" s="1" customFormat="1" ht="22.6" customHeight="1">
      <c r="B68" s="39"/>
      <c r="E68" s="341" t="str">
        <f>E7</f>
        <v>Stavební úpravy objektu  D pro umístění MR 1,5T</v>
      </c>
      <c r="F68" s="342"/>
      <c r="G68" s="342"/>
      <c r="H68" s="342"/>
      <c r="L68" s="39"/>
    </row>
    <row r="69" spans="2:63" s="1" customFormat="1" ht="14.5" customHeight="1">
      <c r="B69" s="39"/>
      <c r="C69" s="61" t="s">
        <v>94</v>
      </c>
      <c r="L69" s="39"/>
    </row>
    <row r="70" spans="2:63" s="1" customFormat="1" ht="23.3" customHeight="1">
      <c r="B70" s="39"/>
      <c r="E70" s="339" t="str">
        <f>E9</f>
        <v>ONNNACHOD 2 - SO-02-Interier volný</v>
      </c>
      <c r="F70" s="343"/>
      <c r="G70" s="343"/>
      <c r="H70" s="343"/>
      <c r="L70" s="39"/>
    </row>
    <row r="71" spans="2:63" s="1" customFormat="1" ht="6.9" customHeight="1">
      <c r="B71" s="39"/>
      <c r="L71" s="39"/>
    </row>
    <row r="72" spans="2:63" s="1" customFormat="1" ht="18" customHeight="1">
      <c r="B72" s="39"/>
      <c r="C72" s="61" t="s">
        <v>23</v>
      </c>
      <c r="F72" s="147" t="str">
        <f>F12</f>
        <v xml:space="preserve">ON Náchod </v>
      </c>
      <c r="I72" s="148" t="s">
        <v>25</v>
      </c>
      <c r="J72" s="65" t="str">
        <f>IF(J12="","",J12)</f>
        <v>15. 4. 2017</v>
      </c>
      <c r="L72" s="39"/>
    </row>
    <row r="73" spans="2:63" s="1" customFormat="1" ht="6.9" customHeight="1">
      <c r="B73" s="39"/>
      <c r="L73" s="39"/>
    </row>
    <row r="74" spans="2:63" s="1" customFormat="1" ht="11.7">
      <c r="B74" s="39"/>
      <c r="C74" s="61" t="s">
        <v>27</v>
      </c>
      <c r="F74" s="147" t="str">
        <f>E15</f>
        <v xml:space="preserve"> </v>
      </c>
      <c r="I74" s="148" t="s">
        <v>33</v>
      </c>
      <c r="J74" s="147" t="str">
        <f>E21</f>
        <v>JIKA-CZ</v>
      </c>
      <c r="L74" s="39"/>
    </row>
    <row r="75" spans="2:63" s="1" customFormat="1" ht="14.5" customHeight="1">
      <c r="B75" s="39"/>
      <c r="C75" s="61" t="s">
        <v>31</v>
      </c>
      <c r="F75" s="147" t="str">
        <f>IF(E18="","",E18)</f>
        <v/>
      </c>
      <c r="L75" s="39"/>
    </row>
    <row r="76" spans="2:63" s="1" customFormat="1" ht="10.4" customHeight="1">
      <c r="B76" s="39"/>
      <c r="L76" s="39"/>
    </row>
    <row r="77" spans="2:63" s="9" customFormat="1" ht="29.25" customHeight="1">
      <c r="B77" s="149"/>
      <c r="C77" s="150" t="s">
        <v>131</v>
      </c>
      <c r="D77" s="151" t="s">
        <v>56</v>
      </c>
      <c r="E77" s="151" t="s">
        <v>52</v>
      </c>
      <c r="F77" s="151" t="s">
        <v>132</v>
      </c>
      <c r="G77" s="151" t="s">
        <v>133</v>
      </c>
      <c r="H77" s="151" t="s">
        <v>134</v>
      </c>
      <c r="I77" s="152" t="s">
        <v>135</v>
      </c>
      <c r="J77" s="151" t="s">
        <v>98</v>
      </c>
      <c r="K77" s="153" t="s">
        <v>136</v>
      </c>
      <c r="L77" s="149"/>
      <c r="M77" s="71" t="s">
        <v>137</v>
      </c>
      <c r="N77" s="72" t="s">
        <v>41</v>
      </c>
      <c r="O77" s="72" t="s">
        <v>138</v>
      </c>
      <c r="P77" s="72" t="s">
        <v>139</v>
      </c>
      <c r="Q77" s="72" t="s">
        <v>140</v>
      </c>
      <c r="R77" s="72" t="s">
        <v>141</v>
      </c>
      <c r="S77" s="72" t="s">
        <v>142</v>
      </c>
      <c r="T77" s="73" t="s">
        <v>143</v>
      </c>
    </row>
    <row r="78" spans="2:63" s="1" customFormat="1" ht="29.25" customHeight="1">
      <c r="B78" s="39"/>
      <c r="C78" s="75" t="s">
        <v>99</v>
      </c>
      <c r="J78" s="154">
        <f>BK78</f>
        <v>0</v>
      </c>
      <c r="L78" s="39"/>
      <c r="M78" s="74"/>
      <c r="N78" s="66"/>
      <c r="O78" s="66"/>
      <c r="P78" s="155">
        <f>P79</f>
        <v>0</v>
      </c>
      <c r="Q78" s="66"/>
      <c r="R78" s="155">
        <f>R79</f>
        <v>0</v>
      </c>
      <c r="S78" s="66"/>
      <c r="T78" s="156">
        <f>T79</f>
        <v>0</v>
      </c>
      <c r="AT78" s="22" t="s">
        <v>70</v>
      </c>
      <c r="AU78" s="22" t="s">
        <v>100</v>
      </c>
      <c r="BK78" s="157">
        <f>BK79</f>
        <v>0</v>
      </c>
    </row>
    <row r="79" spans="2:63" s="10" customFormat="1" ht="37.4" customHeight="1">
      <c r="B79" s="158"/>
      <c r="D79" s="159" t="s">
        <v>70</v>
      </c>
      <c r="E79" s="160" t="s">
        <v>355</v>
      </c>
      <c r="F79" s="160" t="s">
        <v>356</v>
      </c>
      <c r="I79" s="161"/>
      <c r="J79" s="162">
        <f>BK79</f>
        <v>0</v>
      </c>
      <c r="L79" s="158"/>
      <c r="M79" s="163"/>
      <c r="N79" s="164"/>
      <c r="O79" s="164"/>
      <c r="P79" s="165">
        <f>P80</f>
        <v>0</v>
      </c>
      <c r="Q79" s="164"/>
      <c r="R79" s="165">
        <f>R80</f>
        <v>0</v>
      </c>
      <c r="S79" s="164"/>
      <c r="T79" s="166">
        <f>T80</f>
        <v>0</v>
      </c>
      <c r="AR79" s="159" t="s">
        <v>81</v>
      </c>
      <c r="AT79" s="167" t="s">
        <v>70</v>
      </c>
      <c r="AU79" s="167" t="s">
        <v>71</v>
      </c>
      <c r="AY79" s="159" t="s">
        <v>146</v>
      </c>
      <c r="BK79" s="168">
        <f>BK80</f>
        <v>0</v>
      </c>
    </row>
    <row r="80" spans="2:63" s="10" customFormat="1" ht="19.899999999999999" customHeight="1">
      <c r="B80" s="158"/>
      <c r="D80" s="169" t="s">
        <v>70</v>
      </c>
      <c r="E80" s="170" t="s">
        <v>461</v>
      </c>
      <c r="F80" s="170" t="s">
        <v>845</v>
      </c>
      <c r="I80" s="161"/>
      <c r="J80" s="171">
        <f>BK80</f>
        <v>0</v>
      </c>
      <c r="L80" s="158"/>
      <c r="M80" s="163"/>
      <c r="N80" s="164"/>
      <c r="O80" s="164"/>
      <c r="P80" s="165">
        <f>SUM(P81:P101)</f>
        <v>0</v>
      </c>
      <c r="Q80" s="164"/>
      <c r="R80" s="165">
        <f>SUM(R81:R101)</f>
        <v>0</v>
      </c>
      <c r="S80" s="164"/>
      <c r="T80" s="166">
        <f>SUM(T81:T101)</f>
        <v>0</v>
      </c>
      <c r="AR80" s="159" t="s">
        <v>81</v>
      </c>
      <c r="AT80" s="167" t="s">
        <v>70</v>
      </c>
      <c r="AU80" s="167" t="s">
        <v>79</v>
      </c>
      <c r="AY80" s="159" t="s">
        <v>146</v>
      </c>
      <c r="BK80" s="168">
        <f>SUM(BK81:BK101)</f>
        <v>0</v>
      </c>
    </row>
    <row r="81" spans="2:65" s="1" customFormat="1" ht="22.6" customHeight="1">
      <c r="B81" s="172"/>
      <c r="C81" s="173" t="s">
        <v>79</v>
      </c>
      <c r="D81" s="173" t="s">
        <v>150</v>
      </c>
      <c r="E81" s="174" t="s">
        <v>464</v>
      </c>
      <c r="F81" s="357" t="s">
        <v>846</v>
      </c>
      <c r="G81" s="176" t="s">
        <v>471</v>
      </c>
      <c r="H81" s="177">
        <v>1</v>
      </c>
      <c r="I81" s="178"/>
      <c r="J81" s="179">
        <f>ROUND(I81*H81,2)</f>
        <v>0</v>
      </c>
      <c r="K81" s="175" t="s">
        <v>5</v>
      </c>
      <c r="L81" s="39"/>
      <c r="M81" s="180" t="s">
        <v>5</v>
      </c>
      <c r="N81" s="181" t="s">
        <v>42</v>
      </c>
      <c r="O81" s="40"/>
      <c r="P81" s="182">
        <f>O81*H81</f>
        <v>0</v>
      </c>
      <c r="Q81" s="182">
        <v>0</v>
      </c>
      <c r="R81" s="182">
        <f>Q81*H81</f>
        <v>0</v>
      </c>
      <c r="S81" s="182">
        <v>0</v>
      </c>
      <c r="T81" s="183">
        <f>S81*H81</f>
        <v>0</v>
      </c>
      <c r="AR81" s="22" t="s">
        <v>227</v>
      </c>
      <c r="AT81" s="22" t="s">
        <v>150</v>
      </c>
      <c r="AU81" s="22" t="s">
        <v>81</v>
      </c>
      <c r="AY81" s="22" t="s">
        <v>146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2" t="s">
        <v>79</v>
      </c>
      <c r="BK81" s="184">
        <f>ROUND(I81*H81,2)</f>
        <v>0</v>
      </c>
      <c r="BL81" s="22" t="s">
        <v>227</v>
      </c>
      <c r="BM81" s="22" t="s">
        <v>847</v>
      </c>
    </row>
    <row r="82" spans="2:65" s="11" customFormat="1">
      <c r="B82" s="185"/>
      <c r="D82" s="186" t="s">
        <v>157</v>
      </c>
      <c r="E82" s="187" t="s">
        <v>5</v>
      </c>
      <c r="F82" s="358" t="s">
        <v>81</v>
      </c>
      <c r="H82" s="189">
        <v>1</v>
      </c>
      <c r="I82" s="190"/>
      <c r="L82" s="185"/>
      <c r="M82" s="191"/>
      <c r="N82" s="192"/>
      <c r="O82" s="192"/>
      <c r="P82" s="192"/>
      <c r="Q82" s="192"/>
      <c r="R82" s="192"/>
      <c r="S82" s="192"/>
      <c r="T82" s="193"/>
      <c r="AT82" s="194" t="s">
        <v>157</v>
      </c>
      <c r="AU82" s="194" t="s">
        <v>81</v>
      </c>
      <c r="AV82" s="11" t="s">
        <v>81</v>
      </c>
      <c r="AW82" s="11" t="s">
        <v>35</v>
      </c>
      <c r="AX82" s="11" t="s">
        <v>79</v>
      </c>
      <c r="AY82" s="194" t="s">
        <v>146</v>
      </c>
    </row>
    <row r="83" spans="2:65" s="1" customFormat="1" ht="22.6" customHeight="1">
      <c r="B83" s="172"/>
      <c r="C83" s="173" t="s">
        <v>81</v>
      </c>
      <c r="D83" s="173" t="s">
        <v>150</v>
      </c>
      <c r="E83" s="174" t="s">
        <v>469</v>
      </c>
      <c r="F83" s="357" t="s">
        <v>848</v>
      </c>
      <c r="G83" s="176" t="s">
        <v>471</v>
      </c>
      <c r="H83" s="177">
        <v>6</v>
      </c>
      <c r="I83" s="178"/>
      <c r="J83" s="179">
        <f>ROUND(I83*H83,2)</f>
        <v>0</v>
      </c>
      <c r="K83" s="175" t="s">
        <v>5</v>
      </c>
      <c r="L83" s="39"/>
      <c r="M83" s="180" t="s">
        <v>5</v>
      </c>
      <c r="N83" s="181" t="s">
        <v>42</v>
      </c>
      <c r="O83" s="40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AR83" s="22" t="s">
        <v>227</v>
      </c>
      <c r="AT83" s="22" t="s">
        <v>150</v>
      </c>
      <c r="AU83" s="22" t="s">
        <v>81</v>
      </c>
      <c r="AY83" s="22" t="s">
        <v>146</v>
      </c>
      <c r="BE83" s="184">
        <f>IF(N83="základní",J83,0)</f>
        <v>0</v>
      </c>
      <c r="BF83" s="184">
        <f>IF(N83="snížená",J83,0)</f>
        <v>0</v>
      </c>
      <c r="BG83" s="184">
        <f>IF(N83="zákl. přenesená",J83,0)</f>
        <v>0</v>
      </c>
      <c r="BH83" s="184">
        <f>IF(N83="sníž. přenesená",J83,0)</f>
        <v>0</v>
      </c>
      <c r="BI83" s="184">
        <f>IF(N83="nulová",J83,0)</f>
        <v>0</v>
      </c>
      <c r="BJ83" s="22" t="s">
        <v>79</v>
      </c>
      <c r="BK83" s="184">
        <f>ROUND(I83*H83,2)</f>
        <v>0</v>
      </c>
      <c r="BL83" s="22" t="s">
        <v>227</v>
      </c>
      <c r="BM83" s="22" t="s">
        <v>849</v>
      </c>
    </row>
    <row r="84" spans="2:65" s="11" customFormat="1">
      <c r="B84" s="185"/>
      <c r="D84" s="186" t="s">
        <v>157</v>
      </c>
      <c r="E84" s="187" t="s">
        <v>5</v>
      </c>
      <c r="F84" s="358" t="s">
        <v>179</v>
      </c>
      <c r="H84" s="189">
        <v>6</v>
      </c>
      <c r="I84" s="190"/>
      <c r="L84" s="185"/>
      <c r="M84" s="191"/>
      <c r="N84" s="192"/>
      <c r="O84" s="192"/>
      <c r="P84" s="192"/>
      <c r="Q84" s="192"/>
      <c r="R84" s="192"/>
      <c r="S84" s="192"/>
      <c r="T84" s="193"/>
      <c r="AT84" s="194" t="s">
        <v>157</v>
      </c>
      <c r="AU84" s="194" t="s">
        <v>81</v>
      </c>
      <c r="AV84" s="11" t="s">
        <v>81</v>
      </c>
      <c r="AW84" s="11" t="s">
        <v>35</v>
      </c>
      <c r="AX84" s="11" t="s">
        <v>79</v>
      </c>
      <c r="AY84" s="194" t="s">
        <v>146</v>
      </c>
    </row>
    <row r="85" spans="2:65" s="1" customFormat="1" ht="22.6" customHeight="1">
      <c r="B85" s="172"/>
      <c r="C85" s="173" t="s">
        <v>147</v>
      </c>
      <c r="D85" s="173" t="s">
        <v>150</v>
      </c>
      <c r="E85" s="174" t="s">
        <v>475</v>
      </c>
      <c r="F85" s="357" t="s">
        <v>850</v>
      </c>
      <c r="G85" s="176" t="s">
        <v>471</v>
      </c>
      <c r="H85" s="177">
        <v>3</v>
      </c>
      <c r="I85" s="178"/>
      <c r="J85" s="179">
        <f>ROUND(I85*H85,2)</f>
        <v>0</v>
      </c>
      <c r="K85" s="175" t="s">
        <v>5</v>
      </c>
      <c r="L85" s="39"/>
      <c r="M85" s="180" t="s">
        <v>5</v>
      </c>
      <c r="N85" s="181" t="s">
        <v>42</v>
      </c>
      <c r="O85" s="40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AR85" s="22" t="s">
        <v>227</v>
      </c>
      <c r="AT85" s="22" t="s">
        <v>150</v>
      </c>
      <c r="AU85" s="22" t="s">
        <v>81</v>
      </c>
      <c r="AY85" s="22" t="s">
        <v>146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22" t="s">
        <v>79</v>
      </c>
      <c r="BK85" s="184">
        <f>ROUND(I85*H85,2)</f>
        <v>0</v>
      </c>
      <c r="BL85" s="22" t="s">
        <v>227</v>
      </c>
      <c r="BM85" s="22" t="s">
        <v>851</v>
      </c>
    </row>
    <row r="86" spans="2:65" s="11" customFormat="1">
      <c r="B86" s="185"/>
      <c r="D86" s="186" t="s">
        <v>157</v>
      </c>
      <c r="E86" s="187" t="s">
        <v>5</v>
      </c>
      <c r="F86" s="358" t="s">
        <v>147</v>
      </c>
      <c r="H86" s="189">
        <v>3</v>
      </c>
      <c r="I86" s="190"/>
      <c r="L86" s="185"/>
      <c r="M86" s="191"/>
      <c r="N86" s="192"/>
      <c r="O86" s="192"/>
      <c r="P86" s="192"/>
      <c r="Q86" s="192"/>
      <c r="R86" s="192"/>
      <c r="S86" s="192"/>
      <c r="T86" s="193"/>
      <c r="AT86" s="194" t="s">
        <v>157</v>
      </c>
      <c r="AU86" s="194" t="s">
        <v>81</v>
      </c>
      <c r="AV86" s="11" t="s">
        <v>81</v>
      </c>
      <c r="AW86" s="11" t="s">
        <v>35</v>
      </c>
      <c r="AX86" s="11" t="s">
        <v>79</v>
      </c>
      <c r="AY86" s="194" t="s">
        <v>146</v>
      </c>
    </row>
    <row r="87" spans="2:65" s="1" customFormat="1" ht="22.6" customHeight="1">
      <c r="B87" s="172"/>
      <c r="C87" s="173" t="s">
        <v>155</v>
      </c>
      <c r="D87" s="173" t="s">
        <v>150</v>
      </c>
      <c r="E87" s="174" t="s">
        <v>480</v>
      </c>
      <c r="F87" s="357" t="s">
        <v>852</v>
      </c>
      <c r="G87" s="176" t="s">
        <v>471</v>
      </c>
      <c r="H87" s="177">
        <v>1</v>
      </c>
      <c r="I87" s="178"/>
      <c r="J87" s="179">
        <f>ROUND(I87*H87,2)</f>
        <v>0</v>
      </c>
      <c r="K87" s="175" t="s">
        <v>5</v>
      </c>
      <c r="L87" s="39"/>
      <c r="M87" s="180" t="s">
        <v>5</v>
      </c>
      <c r="N87" s="181" t="s">
        <v>42</v>
      </c>
      <c r="O87" s="40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22" t="s">
        <v>227</v>
      </c>
      <c r="AT87" s="22" t="s">
        <v>150</v>
      </c>
      <c r="AU87" s="22" t="s">
        <v>81</v>
      </c>
      <c r="AY87" s="22" t="s">
        <v>146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22" t="s">
        <v>79</v>
      </c>
      <c r="BK87" s="184">
        <f>ROUND(I87*H87,2)</f>
        <v>0</v>
      </c>
      <c r="BL87" s="22" t="s">
        <v>227</v>
      </c>
      <c r="BM87" s="22" t="s">
        <v>853</v>
      </c>
    </row>
    <row r="88" spans="2:65" s="1" customFormat="1" ht="22.6" customHeight="1">
      <c r="B88" s="172"/>
      <c r="C88" s="173" t="s">
        <v>175</v>
      </c>
      <c r="D88" s="173" t="s">
        <v>150</v>
      </c>
      <c r="E88" s="174" t="s">
        <v>485</v>
      </c>
      <c r="F88" s="357" t="s">
        <v>854</v>
      </c>
      <c r="G88" s="176" t="s">
        <v>471</v>
      </c>
      <c r="H88" s="177">
        <v>24</v>
      </c>
      <c r="I88" s="178"/>
      <c r="J88" s="179">
        <f>ROUND(I88*H88,2)</f>
        <v>0</v>
      </c>
      <c r="K88" s="175" t="s">
        <v>5</v>
      </c>
      <c r="L88" s="39"/>
      <c r="M88" s="180" t="s">
        <v>5</v>
      </c>
      <c r="N88" s="181" t="s">
        <v>42</v>
      </c>
      <c r="O88" s="40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22" t="s">
        <v>227</v>
      </c>
      <c r="AT88" s="22" t="s">
        <v>150</v>
      </c>
      <c r="AU88" s="22" t="s">
        <v>81</v>
      </c>
      <c r="AY88" s="22" t="s">
        <v>146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22" t="s">
        <v>79</v>
      </c>
      <c r="BK88" s="184">
        <f>ROUND(I88*H88,2)</f>
        <v>0</v>
      </c>
      <c r="BL88" s="22" t="s">
        <v>227</v>
      </c>
      <c r="BM88" s="22" t="s">
        <v>855</v>
      </c>
    </row>
    <row r="89" spans="2:65" s="1" customFormat="1" ht="22.6" customHeight="1">
      <c r="B89" s="172"/>
      <c r="C89" s="173" t="s">
        <v>179</v>
      </c>
      <c r="D89" s="173" t="s">
        <v>150</v>
      </c>
      <c r="E89" s="174" t="s">
        <v>490</v>
      </c>
      <c r="F89" s="357" t="s">
        <v>856</v>
      </c>
      <c r="G89" s="176" t="s">
        <v>471</v>
      </c>
      <c r="H89" s="177">
        <v>4</v>
      </c>
      <c r="I89" s="178"/>
      <c r="J89" s="179">
        <f>ROUND(I89*H89,2)</f>
        <v>0</v>
      </c>
      <c r="K89" s="175" t="s">
        <v>5</v>
      </c>
      <c r="L89" s="39"/>
      <c r="M89" s="180" t="s">
        <v>5</v>
      </c>
      <c r="N89" s="181" t="s">
        <v>42</v>
      </c>
      <c r="O89" s="40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22" t="s">
        <v>227</v>
      </c>
      <c r="AT89" s="22" t="s">
        <v>150</v>
      </c>
      <c r="AU89" s="22" t="s">
        <v>81</v>
      </c>
      <c r="AY89" s="22" t="s">
        <v>146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22" t="s">
        <v>79</v>
      </c>
      <c r="BK89" s="184">
        <f>ROUND(I89*H89,2)</f>
        <v>0</v>
      </c>
      <c r="BL89" s="22" t="s">
        <v>227</v>
      </c>
      <c r="BM89" s="22" t="s">
        <v>857</v>
      </c>
    </row>
    <row r="90" spans="2:65" s="1" customFormat="1" ht="22.6" customHeight="1">
      <c r="B90" s="172"/>
      <c r="C90" s="173" t="s">
        <v>184</v>
      </c>
      <c r="D90" s="173" t="s">
        <v>150</v>
      </c>
      <c r="E90" s="174" t="s">
        <v>858</v>
      </c>
      <c r="F90" s="357" t="s">
        <v>859</v>
      </c>
      <c r="G90" s="176" t="s">
        <v>471</v>
      </c>
      <c r="H90" s="177">
        <v>1</v>
      </c>
      <c r="I90" s="178"/>
      <c r="J90" s="179">
        <f>ROUND(I90*H90,2)</f>
        <v>0</v>
      </c>
      <c r="K90" s="175" t="s">
        <v>5</v>
      </c>
      <c r="L90" s="39"/>
      <c r="M90" s="180" t="s">
        <v>5</v>
      </c>
      <c r="N90" s="181" t="s">
        <v>42</v>
      </c>
      <c r="O90" s="40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AR90" s="22" t="s">
        <v>227</v>
      </c>
      <c r="AT90" s="22" t="s">
        <v>150</v>
      </c>
      <c r="AU90" s="22" t="s">
        <v>81</v>
      </c>
      <c r="AY90" s="22" t="s">
        <v>146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22" t="s">
        <v>79</v>
      </c>
      <c r="BK90" s="184">
        <f>ROUND(I90*H90,2)</f>
        <v>0</v>
      </c>
      <c r="BL90" s="22" t="s">
        <v>227</v>
      </c>
      <c r="BM90" s="22" t="s">
        <v>860</v>
      </c>
    </row>
    <row r="91" spans="2:65" s="1" customFormat="1" ht="22.6" customHeight="1">
      <c r="B91" s="172"/>
      <c r="C91" s="173" t="s">
        <v>172</v>
      </c>
      <c r="D91" s="173" t="s">
        <v>150</v>
      </c>
      <c r="E91" s="174" t="s">
        <v>861</v>
      </c>
      <c r="F91" s="357" t="s">
        <v>862</v>
      </c>
      <c r="G91" s="176" t="s">
        <v>471</v>
      </c>
      <c r="H91" s="177">
        <v>2</v>
      </c>
      <c r="I91" s="178"/>
      <c r="J91" s="179">
        <f>ROUND(I91*H91,2)</f>
        <v>0</v>
      </c>
      <c r="K91" s="175" t="s">
        <v>5</v>
      </c>
      <c r="L91" s="39"/>
      <c r="M91" s="180" t="s">
        <v>5</v>
      </c>
      <c r="N91" s="181" t="s">
        <v>42</v>
      </c>
      <c r="O91" s="40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22" t="s">
        <v>227</v>
      </c>
      <c r="AT91" s="22" t="s">
        <v>150</v>
      </c>
      <c r="AU91" s="22" t="s">
        <v>81</v>
      </c>
      <c r="AY91" s="22" t="s">
        <v>146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22" t="s">
        <v>79</v>
      </c>
      <c r="BK91" s="184">
        <f>ROUND(I91*H91,2)</f>
        <v>0</v>
      </c>
      <c r="BL91" s="22" t="s">
        <v>227</v>
      </c>
      <c r="BM91" s="22" t="s">
        <v>863</v>
      </c>
    </row>
    <row r="92" spans="2:65" s="11" customFormat="1">
      <c r="B92" s="185"/>
      <c r="D92" s="186" t="s">
        <v>157</v>
      </c>
      <c r="E92" s="187" t="s">
        <v>5</v>
      </c>
      <c r="F92" s="358" t="s">
        <v>81</v>
      </c>
      <c r="H92" s="189">
        <v>2</v>
      </c>
      <c r="I92" s="190"/>
      <c r="L92" s="185"/>
      <c r="M92" s="191"/>
      <c r="N92" s="192"/>
      <c r="O92" s="192"/>
      <c r="P92" s="192"/>
      <c r="Q92" s="192"/>
      <c r="R92" s="192"/>
      <c r="S92" s="192"/>
      <c r="T92" s="193"/>
      <c r="AT92" s="194" t="s">
        <v>157</v>
      </c>
      <c r="AU92" s="194" t="s">
        <v>81</v>
      </c>
      <c r="AV92" s="11" t="s">
        <v>81</v>
      </c>
      <c r="AW92" s="11" t="s">
        <v>35</v>
      </c>
      <c r="AX92" s="11" t="s">
        <v>79</v>
      </c>
      <c r="AY92" s="194" t="s">
        <v>146</v>
      </c>
    </row>
    <row r="93" spans="2:65" s="1" customFormat="1" ht="22.6" customHeight="1">
      <c r="B93" s="172"/>
      <c r="C93" s="173" t="s">
        <v>194</v>
      </c>
      <c r="D93" s="173" t="s">
        <v>150</v>
      </c>
      <c r="E93" s="174" t="s">
        <v>864</v>
      </c>
      <c r="F93" s="357" t="s">
        <v>865</v>
      </c>
      <c r="G93" s="176" t="s">
        <v>471</v>
      </c>
      <c r="H93" s="177">
        <v>3</v>
      </c>
      <c r="I93" s="178"/>
      <c r="J93" s="179">
        <f t="shared" ref="J93:J101" si="0">ROUND(I93*H93,2)</f>
        <v>0</v>
      </c>
      <c r="K93" s="175" t="s">
        <v>5</v>
      </c>
      <c r="L93" s="39"/>
      <c r="M93" s="180" t="s">
        <v>5</v>
      </c>
      <c r="N93" s="181" t="s">
        <v>42</v>
      </c>
      <c r="O93" s="40"/>
      <c r="P93" s="182">
        <f t="shared" ref="P93:P101" si="1">O93*H93</f>
        <v>0</v>
      </c>
      <c r="Q93" s="182">
        <v>0</v>
      </c>
      <c r="R93" s="182">
        <f t="shared" ref="R93:R101" si="2">Q93*H93</f>
        <v>0</v>
      </c>
      <c r="S93" s="182">
        <v>0</v>
      </c>
      <c r="T93" s="183">
        <f t="shared" ref="T93:T101" si="3">S93*H93</f>
        <v>0</v>
      </c>
      <c r="AR93" s="22" t="s">
        <v>227</v>
      </c>
      <c r="AT93" s="22" t="s">
        <v>150</v>
      </c>
      <c r="AU93" s="22" t="s">
        <v>81</v>
      </c>
      <c r="AY93" s="22" t="s">
        <v>146</v>
      </c>
      <c r="BE93" s="184">
        <f t="shared" ref="BE93:BE101" si="4">IF(N93="základní",J93,0)</f>
        <v>0</v>
      </c>
      <c r="BF93" s="184">
        <f t="shared" ref="BF93:BF101" si="5">IF(N93="snížená",J93,0)</f>
        <v>0</v>
      </c>
      <c r="BG93" s="184">
        <f t="shared" ref="BG93:BG101" si="6">IF(N93="zákl. přenesená",J93,0)</f>
        <v>0</v>
      </c>
      <c r="BH93" s="184">
        <f t="shared" ref="BH93:BH101" si="7">IF(N93="sníž. přenesená",J93,0)</f>
        <v>0</v>
      </c>
      <c r="BI93" s="184">
        <f t="shared" ref="BI93:BI101" si="8">IF(N93="nulová",J93,0)</f>
        <v>0</v>
      </c>
      <c r="BJ93" s="22" t="s">
        <v>79</v>
      </c>
      <c r="BK93" s="184">
        <f t="shared" ref="BK93:BK101" si="9">ROUND(I93*H93,2)</f>
        <v>0</v>
      </c>
      <c r="BL93" s="22" t="s">
        <v>227</v>
      </c>
      <c r="BM93" s="22" t="s">
        <v>866</v>
      </c>
    </row>
    <row r="94" spans="2:65" s="1" customFormat="1" ht="22.6" customHeight="1">
      <c r="B94" s="172"/>
      <c r="C94" s="173" t="s">
        <v>199</v>
      </c>
      <c r="D94" s="173" t="s">
        <v>150</v>
      </c>
      <c r="E94" s="174" t="s">
        <v>867</v>
      </c>
      <c r="F94" s="357" t="s">
        <v>868</v>
      </c>
      <c r="G94" s="176" t="s">
        <v>471</v>
      </c>
      <c r="H94" s="177">
        <v>20</v>
      </c>
      <c r="I94" s="178"/>
      <c r="J94" s="179">
        <f t="shared" si="0"/>
        <v>0</v>
      </c>
      <c r="K94" s="175" t="s">
        <v>5</v>
      </c>
      <c r="L94" s="39"/>
      <c r="M94" s="180" t="s">
        <v>5</v>
      </c>
      <c r="N94" s="181" t="s">
        <v>42</v>
      </c>
      <c r="O94" s="40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AR94" s="22" t="s">
        <v>227</v>
      </c>
      <c r="AT94" s="22" t="s">
        <v>150</v>
      </c>
      <c r="AU94" s="22" t="s">
        <v>81</v>
      </c>
      <c r="AY94" s="22" t="s">
        <v>146</v>
      </c>
      <c r="BE94" s="184">
        <f t="shared" si="4"/>
        <v>0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22" t="s">
        <v>79</v>
      </c>
      <c r="BK94" s="184">
        <f t="shared" si="9"/>
        <v>0</v>
      </c>
      <c r="BL94" s="22" t="s">
        <v>227</v>
      </c>
      <c r="BM94" s="22" t="s">
        <v>869</v>
      </c>
    </row>
    <row r="95" spans="2:65" s="1" customFormat="1" ht="22.6" customHeight="1">
      <c r="B95" s="172"/>
      <c r="C95" s="173" t="s">
        <v>204</v>
      </c>
      <c r="D95" s="173" t="s">
        <v>150</v>
      </c>
      <c r="E95" s="174" t="s">
        <v>870</v>
      </c>
      <c r="F95" s="357" t="s">
        <v>871</v>
      </c>
      <c r="G95" s="176" t="s">
        <v>471</v>
      </c>
      <c r="H95" s="177">
        <v>4</v>
      </c>
      <c r="I95" s="178"/>
      <c r="J95" s="179">
        <f t="shared" si="0"/>
        <v>0</v>
      </c>
      <c r="K95" s="175" t="s">
        <v>5</v>
      </c>
      <c r="L95" s="39"/>
      <c r="M95" s="180" t="s">
        <v>5</v>
      </c>
      <c r="N95" s="181" t="s">
        <v>42</v>
      </c>
      <c r="O95" s="40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AR95" s="22" t="s">
        <v>227</v>
      </c>
      <c r="AT95" s="22" t="s">
        <v>150</v>
      </c>
      <c r="AU95" s="22" t="s">
        <v>81</v>
      </c>
      <c r="AY95" s="22" t="s">
        <v>146</v>
      </c>
      <c r="BE95" s="184">
        <f t="shared" si="4"/>
        <v>0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22" t="s">
        <v>79</v>
      </c>
      <c r="BK95" s="184">
        <f t="shared" si="9"/>
        <v>0</v>
      </c>
      <c r="BL95" s="22" t="s">
        <v>227</v>
      </c>
      <c r="BM95" s="22" t="s">
        <v>872</v>
      </c>
    </row>
    <row r="96" spans="2:65" s="1" customFormat="1" ht="22.6" customHeight="1">
      <c r="B96" s="172"/>
      <c r="C96" s="173" t="s">
        <v>209</v>
      </c>
      <c r="D96" s="173" t="s">
        <v>150</v>
      </c>
      <c r="E96" s="174" t="s">
        <v>873</v>
      </c>
      <c r="F96" s="357" t="s">
        <v>874</v>
      </c>
      <c r="G96" s="176" t="s">
        <v>471</v>
      </c>
      <c r="H96" s="177">
        <v>1</v>
      </c>
      <c r="I96" s="178"/>
      <c r="J96" s="179">
        <f t="shared" si="0"/>
        <v>0</v>
      </c>
      <c r="K96" s="175" t="s">
        <v>5</v>
      </c>
      <c r="L96" s="39"/>
      <c r="M96" s="180" t="s">
        <v>5</v>
      </c>
      <c r="N96" s="181" t="s">
        <v>42</v>
      </c>
      <c r="O96" s="40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AR96" s="22" t="s">
        <v>227</v>
      </c>
      <c r="AT96" s="22" t="s">
        <v>150</v>
      </c>
      <c r="AU96" s="22" t="s">
        <v>81</v>
      </c>
      <c r="AY96" s="22" t="s">
        <v>146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22" t="s">
        <v>79</v>
      </c>
      <c r="BK96" s="184">
        <f t="shared" si="9"/>
        <v>0</v>
      </c>
      <c r="BL96" s="22" t="s">
        <v>227</v>
      </c>
      <c r="BM96" s="22" t="s">
        <v>875</v>
      </c>
    </row>
    <row r="97" spans="2:65" s="1" customFormat="1" ht="22.6" customHeight="1">
      <c r="B97" s="172"/>
      <c r="C97" s="173" t="s">
        <v>215</v>
      </c>
      <c r="D97" s="173" t="s">
        <v>150</v>
      </c>
      <c r="E97" s="174" t="s">
        <v>876</v>
      </c>
      <c r="F97" s="357" t="s">
        <v>877</v>
      </c>
      <c r="G97" s="176" t="s">
        <v>471</v>
      </c>
      <c r="H97" s="177">
        <v>1</v>
      </c>
      <c r="I97" s="178"/>
      <c r="J97" s="179">
        <f t="shared" si="0"/>
        <v>0</v>
      </c>
      <c r="K97" s="175" t="s">
        <v>5</v>
      </c>
      <c r="L97" s="39"/>
      <c r="M97" s="180" t="s">
        <v>5</v>
      </c>
      <c r="N97" s="181" t="s">
        <v>42</v>
      </c>
      <c r="O97" s="40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AR97" s="22" t="s">
        <v>227</v>
      </c>
      <c r="AT97" s="22" t="s">
        <v>150</v>
      </c>
      <c r="AU97" s="22" t="s">
        <v>81</v>
      </c>
      <c r="AY97" s="22" t="s">
        <v>146</v>
      </c>
      <c r="BE97" s="184">
        <f t="shared" si="4"/>
        <v>0</v>
      </c>
      <c r="BF97" s="184">
        <f t="shared" si="5"/>
        <v>0</v>
      </c>
      <c r="BG97" s="184">
        <f t="shared" si="6"/>
        <v>0</v>
      </c>
      <c r="BH97" s="184">
        <f t="shared" si="7"/>
        <v>0</v>
      </c>
      <c r="BI97" s="184">
        <f t="shared" si="8"/>
        <v>0</v>
      </c>
      <c r="BJ97" s="22" t="s">
        <v>79</v>
      </c>
      <c r="BK97" s="184">
        <f t="shared" si="9"/>
        <v>0</v>
      </c>
      <c r="BL97" s="22" t="s">
        <v>227</v>
      </c>
      <c r="BM97" s="22" t="s">
        <v>878</v>
      </c>
    </row>
    <row r="98" spans="2:65" s="1" customFormat="1" ht="22.6" customHeight="1">
      <c r="B98" s="172"/>
      <c r="C98" s="173" t="s">
        <v>219</v>
      </c>
      <c r="D98" s="173" t="s">
        <v>150</v>
      </c>
      <c r="E98" s="174" t="s">
        <v>879</v>
      </c>
      <c r="F98" s="357" t="s">
        <v>880</v>
      </c>
      <c r="G98" s="176" t="s">
        <v>471</v>
      </c>
      <c r="H98" s="177">
        <v>1</v>
      </c>
      <c r="I98" s="178"/>
      <c r="J98" s="179">
        <f t="shared" si="0"/>
        <v>0</v>
      </c>
      <c r="K98" s="175" t="s">
        <v>5</v>
      </c>
      <c r="L98" s="39"/>
      <c r="M98" s="180" t="s">
        <v>5</v>
      </c>
      <c r="N98" s="181" t="s">
        <v>42</v>
      </c>
      <c r="O98" s="40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AR98" s="22" t="s">
        <v>227</v>
      </c>
      <c r="AT98" s="22" t="s">
        <v>150</v>
      </c>
      <c r="AU98" s="22" t="s">
        <v>81</v>
      </c>
      <c r="AY98" s="22" t="s">
        <v>146</v>
      </c>
      <c r="BE98" s="184">
        <f t="shared" si="4"/>
        <v>0</v>
      </c>
      <c r="BF98" s="184">
        <f t="shared" si="5"/>
        <v>0</v>
      </c>
      <c r="BG98" s="184">
        <f t="shared" si="6"/>
        <v>0</v>
      </c>
      <c r="BH98" s="184">
        <f t="shared" si="7"/>
        <v>0</v>
      </c>
      <c r="BI98" s="184">
        <f t="shared" si="8"/>
        <v>0</v>
      </c>
      <c r="BJ98" s="22" t="s">
        <v>79</v>
      </c>
      <c r="BK98" s="184">
        <f t="shared" si="9"/>
        <v>0</v>
      </c>
      <c r="BL98" s="22" t="s">
        <v>227</v>
      </c>
      <c r="BM98" s="22" t="s">
        <v>881</v>
      </c>
    </row>
    <row r="99" spans="2:65" s="1" customFormat="1" ht="22.6" customHeight="1">
      <c r="B99" s="172"/>
      <c r="C99" s="173" t="s">
        <v>11</v>
      </c>
      <c r="D99" s="173" t="s">
        <v>150</v>
      </c>
      <c r="E99" s="174" t="s">
        <v>882</v>
      </c>
      <c r="F99" s="357" t="s">
        <v>883</v>
      </c>
      <c r="G99" s="176" t="s">
        <v>471</v>
      </c>
      <c r="H99" s="177">
        <v>1</v>
      </c>
      <c r="I99" s="178"/>
      <c r="J99" s="179">
        <f t="shared" si="0"/>
        <v>0</v>
      </c>
      <c r="K99" s="175" t="s">
        <v>5</v>
      </c>
      <c r="L99" s="39"/>
      <c r="M99" s="180" t="s">
        <v>5</v>
      </c>
      <c r="N99" s="181" t="s">
        <v>42</v>
      </c>
      <c r="O99" s="40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AR99" s="22" t="s">
        <v>227</v>
      </c>
      <c r="AT99" s="22" t="s">
        <v>150</v>
      </c>
      <c r="AU99" s="22" t="s">
        <v>81</v>
      </c>
      <c r="AY99" s="22" t="s">
        <v>146</v>
      </c>
      <c r="BE99" s="184">
        <f t="shared" si="4"/>
        <v>0</v>
      </c>
      <c r="BF99" s="184">
        <f t="shared" si="5"/>
        <v>0</v>
      </c>
      <c r="BG99" s="184">
        <f t="shared" si="6"/>
        <v>0</v>
      </c>
      <c r="BH99" s="184">
        <f t="shared" si="7"/>
        <v>0</v>
      </c>
      <c r="BI99" s="184">
        <f t="shared" si="8"/>
        <v>0</v>
      </c>
      <c r="BJ99" s="22" t="s">
        <v>79</v>
      </c>
      <c r="BK99" s="184">
        <f t="shared" si="9"/>
        <v>0</v>
      </c>
      <c r="BL99" s="22" t="s">
        <v>227</v>
      </c>
      <c r="BM99" s="22" t="s">
        <v>884</v>
      </c>
    </row>
    <row r="100" spans="2:65" s="1" customFormat="1" ht="22.6" customHeight="1">
      <c r="B100" s="172"/>
      <c r="C100" s="173" t="s">
        <v>227</v>
      </c>
      <c r="D100" s="173" t="s">
        <v>150</v>
      </c>
      <c r="E100" s="174" t="s">
        <v>885</v>
      </c>
      <c r="F100" s="357" t="s">
        <v>886</v>
      </c>
      <c r="G100" s="176" t="s">
        <v>471</v>
      </c>
      <c r="H100" s="177">
        <v>1</v>
      </c>
      <c r="I100" s="178"/>
      <c r="J100" s="179">
        <f t="shared" si="0"/>
        <v>0</v>
      </c>
      <c r="K100" s="175" t="s">
        <v>5</v>
      </c>
      <c r="L100" s="39"/>
      <c r="M100" s="180" t="s">
        <v>5</v>
      </c>
      <c r="N100" s="181" t="s">
        <v>42</v>
      </c>
      <c r="O100" s="40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AR100" s="22" t="s">
        <v>227</v>
      </c>
      <c r="AT100" s="22" t="s">
        <v>150</v>
      </c>
      <c r="AU100" s="22" t="s">
        <v>81</v>
      </c>
      <c r="AY100" s="22" t="s">
        <v>146</v>
      </c>
      <c r="BE100" s="184">
        <f t="shared" si="4"/>
        <v>0</v>
      </c>
      <c r="BF100" s="184">
        <f t="shared" si="5"/>
        <v>0</v>
      </c>
      <c r="BG100" s="184">
        <f t="shared" si="6"/>
        <v>0</v>
      </c>
      <c r="BH100" s="184">
        <f t="shared" si="7"/>
        <v>0</v>
      </c>
      <c r="BI100" s="184">
        <f t="shared" si="8"/>
        <v>0</v>
      </c>
      <c r="BJ100" s="22" t="s">
        <v>79</v>
      </c>
      <c r="BK100" s="184">
        <f t="shared" si="9"/>
        <v>0</v>
      </c>
      <c r="BL100" s="22" t="s">
        <v>227</v>
      </c>
      <c r="BM100" s="22" t="s">
        <v>887</v>
      </c>
    </row>
    <row r="101" spans="2:65" s="1" customFormat="1" ht="22.6" customHeight="1">
      <c r="B101" s="172"/>
      <c r="C101" s="173" t="s">
        <v>231</v>
      </c>
      <c r="D101" s="173" t="s">
        <v>150</v>
      </c>
      <c r="E101" s="174" t="s">
        <v>888</v>
      </c>
      <c r="F101" s="357" t="s">
        <v>889</v>
      </c>
      <c r="G101" s="176" t="s">
        <v>471</v>
      </c>
      <c r="H101" s="177">
        <v>4</v>
      </c>
      <c r="I101" s="178"/>
      <c r="J101" s="179">
        <f t="shared" si="0"/>
        <v>0</v>
      </c>
      <c r="K101" s="175" t="s">
        <v>5</v>
      </c>
      <c r="L101" s="39"/>
      <c r="M101" s="180" t="s">
        <v>5</v>
      </c>
      <c r="N101" s="218" t="s">
        <v>42</v>
      </c>
      <c r="O101" s="219"/>
      <c r="P101" s="220">
        <f t="shared" si="1"/>
        <v>0</v>
      </c>
      <c r="Q101" s="220">
        <v>0</v>
      </c>
      <c r="R101" s="220">
        <f t="shared" si="2"/>
        <v>0</v>
      </c>
      <c r="S101" s="220">
        <v>0</v>
      </c>
      <c r="T101" s="221">
        <f t="shared" si="3"/>
        <v>0</v>
      </c>
      <c r="AR101" s="22" t="s">
        <v>227</v>
      </c>
      <c r="AT101" s="22" t="s">
        <v>150</v>
      </c>
      <c r="AU101" s="22" t="s">
        <v>81</v>
      </c>
      <c r="AY101" s="22" t="s">
        <v>146</v>
      </c>
      <c r="BE101" s="184">
        <f t="shared" si="4"/>
        <v>0</v>
      </c>
      <c r="BF101" s="184">
        <f t="shared" si="5"/>
        <v>0</v>
      </c>
      <c r="BG101" s="184">
        <f t="shared" si="6"/>
        <v>0</v>
      </c>
      <c r="BH101" s="184">
        <f t="shared" si="7"/>
        <v>0</v>
      </c>
      <c r="BI101" s="184">
        <f t="shared" si="8"/>
        <v>0</v>
      </c>
      <c r="BJ101" s="22" t="s">
        <v>79</v>
      </c>
      <c r="BK101" s="184">
        <f t="shared" si="9"/>
        <v>0</v>
      </c>
      <c r="BL101" s="22" t="s">
        <v>227</v>
      </c>
      <c r="BM101" s="22" t="s">
        <v>890</v>
      </c>
    </row>
    <row r="102" spans="2:65" s="1" customFormat="1" ht="6.9" customHeight="1">
      <c r="B102" s="54"/>
      <c r="C102" s="55"/>
      <c r="D102" s="55"/>
      <c r="E102" s="55"/>
      <c r="F102" s="55"/>
      <c r="G102" s="55"/>
      <c r="H102" s="55"/>
      <c r="I102" s="125"/>
      <c r="J102" s="55"/>
      <c r="K102" s="55"/>
      <c r="L102" s="39"/>
    </row>
  </sheetData>
  <autoFilter ref="C77:K101" xr:uid="{00000000-0009-0000-0000-000002000000}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7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90"/>
  <sheetViews>
    <sheetView showGridLines="0" workbookViewId="0">
      <pane ySplit="1" topLeftCell="A65" activePane="bottomLeft" state="frozen"/>
      <selection pane="bottomLeft" activeCell="F86" sqref="F86"/>
    </sheetView>
  </sheetViews>
  <sheetFormatPr defaultRowHeight="11.25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75" customWidth="1"/>
    <col min="7" max="7" width="8.6640625" customWidth="1"/>
    <col min="8" max="8" width="11.109375" customWidth="1"/>
    <col min="9" max="9" width="12.6640625" style="97" customWidth="1"/>
    <col min="10" max="10" width="23.44140625" customWidth="1"/>
    <col min="11" max="11" width="15.44140625" customWidth="1"/>
    <col min="13" max="18" width="9.33203125" hidden="1"/>
    <col min="19" max="19" width="8.10937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88</v>
      </c>
      <c r="G1" s="344" t="s">
        <v>89</v>
      </c>
      <c r="H1" s="344"/>
      <c r="I1" s="101"/>
      <c r="J1" s="100" t="s">
        <v>90</v>
      </c>
      <c r="K1" s="99" t="s">
        <v>91</v>
      </c>
      <c r="L1" s="100" t="s">
        <v>92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2" t="s">
        <v>8</v>
      </c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22" t="s">
        <v>87</v>
      </c>
    </row>
    <row r="3" spans="1:70" ht="6.9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93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1.7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22.6" customHeight="1">
      <c r="B7" s="26"/>
      <c r="C7" s="27"/>
      <c r="D7" s="27"/>
      <c r="E7" s="345" t="str">
        <f>'Rekapitulace stavby'!K6</f>
        <v>Stavební úpravy objektu  D pro umístění MR 1,5T</v>
      </c>
      <c r="F7" s="346"/>
      <c r="G7" s="346"/>
      <c r="H7" s="346"/>
      <c r="I7" s="103"/>
      <c r="J7" s="27"/>
      <c r="K7" s="29"/>
    </row>
    <row r="8" spans="1:70" s="1" customFormat="1" ht="11.7">
      <c r="B8" s="39"/>
      <c r="C8" s="40"/>
      <c r="D8" s="35" t="s">
        <v>94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47" t="s">
        <v>891</v>
      </c>
      <c r="F9" s="348"/>
      <c r="G9" s="348"/>
      <c r="H9" s="348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5" customHeight="1">
      <c r="B11" s="39"/>
      <c r="C11" s="40"/>
      <c r="D11" s="35" t="s">
        <v>21</v>
      </c>
      <c r="E11" s="40"/>
      <c r="F11" s="33" t="s">
        <v>5</v>
      </c>
      <c r="G11" s="40"/>
      <c r="H11" s="40"/>
      <c r="I11" s="105" t="s">
        <v>22</v>
      </c>
      <c r="J11" s="33" t="s">
        <v>5</v>
      </c>
      <c r="K11" s="43"/>
    </row>
    <row r="12" spans="1:70" s="1" customFormat="1" ht="14.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05" t="s">
        <v>25</v>
      </c>
      <c r="J12" s="106" t="str">
        <f>'Rekapitulace stavby'!AN8</f>
        <v>15. 4. 2017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5" customHeight="1">
      <c r="B14" s="39"/>
      <c r="C14" s="40"/>
      <c r="D14" s="35" t="s">
        <v>27</v>
      </c>
      <c r="E14" s="40"/>
      <c r="F14" s="40"/>
      <c r="G14" s="40"/>
      <c r="H14" s="40"/>
      <c r="I14" s="105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05" t="s">
        <v>30</v>
      </c>
      <c r="J15" s="33" t="str">
        <f>IF('Rekapitulace stavby'!AN11="","",'Rekapitulace stavby'!AN11)</f>
        <v/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5" customHeight="1">
      <c r="B17" s="39"/>
      <c r="C17" s="40"/>
      <c r="D17" s="35" t="s">
        <v>31</v>
      </c>
      <c r="E17" s="40"/>
      <c r="F17" s="40"/>
      <c r="G17" s="40"/>
      <c r="H17" s="40"/>
      <c r="I17" s="105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5" customHeight="1">
      <c r="B20" s="39"/>
      <c r="C20" s="40"/>
      <c r="D20" s="35" t="s">
        <v>33</v>
      </c>
      <c r="E20" s="40"/>
      <c r="F20" s="40"/>
      <c r="G20" s="40"/>
      <c r="H20" s="40"/>
      <c r="I20" s="105" t="s">
        <v>28</v>
      </c>
      <c r="J20" s="33" t="s">
        <v>5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05" t="s">
        <v>30</v>
      </c>
      <c r="J21" s="33" t="s">
        <v>5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5" customHeight="1">
      <c r="B23" s="39"/>
      <c r="C23" s="40"/>
      <c r="D23" s="35" t="s">
        <v>36</v>
      </c>
      <c r="E23" s="40"/>
      <c r="F23" s="40"/>
      <c r="G23" s="40"/>
      <c r="H23" s="40"/>
      <c r="I23" s="104"/>
      <c r="J23" s="40"/>
      <c r="K23" s="43"/>
    </row>
    <row r="24" spans="2:11" s="6" customFormat="1" ht="22.6" customHeight="1">
      <c r="B24" s="107"/>
      <c r="C24" s="108"/>
      <c r="D24" s="108"/>
      <c r="E24" s="311" t="s">
        <v>5</v>
      </c>
      <c r="F24" s="311"/>
      <c r="G24" s="311"/>
      <c r="H24" s="311"/>
      <c r="I24" s="109"/>
      <c r="J24" s="108"/>
      <c r="K24" s="110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4" customHeight="1">
      <c r="B27" s="39"/>
      <c r="C27" s="40"/>
      <c r="D27" s="113" t="s">
        <v>37</v>
      </c>
      <c r="E27" s="40"/>
      <c r="F27" s="40"/>
      <c r="G27" s="40"/>
      <c r="H27" s="40"/>
      <c r="I27" s="104"/>
      <c r="J27" s="114">
        <f>ROUND(J78,2)</f>
        <v>0</v>
      </c>
      <c r="K27" s="43"/>
    </row>
    <row r="28" spans="2:11" s="1" customFormat="1" ht="6.9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5" customHeight="1">
      <c r="B29" s="39"/>
      <c r="C29" s="40"/>
      <c r="D29" s="40"/>
      <c r="E29" s="40"/>
      <c r="F29" s="44" t="s">
        <v>39</v>
      </c>
      <c r="G29" s="40"/>
      <c r="H29" s="40"/>
      <c r="I29" s="115" t="s">
        <v>38</v>
      </c>
      <c r="J29" s="44" t="s">
        <v>40</v>
      </c>
      <c r="K29" s="43"/>
    </row>
    <row r="30" spans="2:11" s="1" customFormat="1" ht="14.5" customHeight="1">
      <c r="B30" s="39"/>
      <c r="C30" s="40"/>
      <c r="D30" s="47" t="s">
        <v>41</v>
      </c>
      <c r="E30" s="47" t="s">
        <v>42</v>
      </c>
      <c r="F30" s="116">
        <f>ROUND(SUM(BE78:BE89), 2)</f>
        <v>0</v>
      </c>
      <c r="G30" s="40"/>
      <c r="H30" s="40"/>
      <c r="I30" s="117">
        <v>0.21</v>
      </c>
      <c r="J30" s="116">
        <f>ROUND(ROUND((SUM(BE78:BE89)), 2)*I30, 2)</f>
        <v>0</v>
      </c>
      <c r="K30" s="43"/>
    </row>
    <row r="31" spans="2:11" s="1" customFormat="1" ht="14.5" customHeight="1">
      <c r="B31" s="39"/>
      <c r="C31" s="40"/>
      <c r="D31" s="40"/>
      <c r="E31" s="47" t="s">
        <v>43</v>
      </c>
      <c r="F31" s="116">
        <f>ROUND(SUM(BF78:BF89), 2)</f>
        <v>0</v>
      </c>
      <c r="G31" s="40"/>
      <c r="H31" s="40"/>
      <c r="I31" s="117">
        <v>0.15</v>
      </c>
      <c r="J31" s="116">
        <f>ROUND(ROUND((SUM(BF78:BF89)), 2)*I31, 2)</f>
        <v>0</v>
      </c>
      <c r="K31" s="43"/>
    </row>
    <row r="32" spans="2:11" s="1" customFormat="1" ht="14.5" hidden="1" customHeight="1">
      <c r="B32" s="39"/>
      <c r="C32" s="40"/>
      <c r="D32" s="40"/>
      <c r="E32" s="47" t="s">
        <v>44</v>
      </c>
      <c r="F32" s="116">
        <f>ROUND(SUM(BG78:BG89),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5" hidden="1" customHeight="1">
      <c r="B33" s="39"/>
      <c r="C33" s="40"/>
      <c r="D33" s="40"/>
      <c r="E33" s="47" t="s">
        <v>45</v>
      </c>
      <c r="F33" s="116">
        <f>ROUND(SUM(BH78:BH89),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5" hidden="1" customHeight="1">
      <c r="B34" s="39"/>
      <c r="C34" s="40"/>
      <c r="D34" s="40"/>
      <c r="E34" s="47" t="s">
        <v>46</v>
      </c>
      <c r="F34" s="116">
        <f>ROUND(SUM(BI78:BI89),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4" customHeight="1">
      <c r="B36" s="39"/>
      <c r="C36" s="118"/>
      <c r="D36" s="119" t="s">
        <v>47</v>
      </c>
      <c r="E36" s="69"/>
      <c r="F36" s="69"/>
      <c r="G36" s="120" t="s">
        <v>48</v>
      </c>
      <c r="H36" s="121" t="s">
        <v>49</v>
      </c>
      <c r="I36" s="122"/>
      <c r="J36" s="123">
        <f>SUM(J27:J34)</f>
        <v>0</v>
      </c>
      <c r="K36" s="124"/>
    </row>
    <row r="37" spans="2:11" s="1" customFormat="1" ht="14.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22.6" customHeight="1">
      <c r="B45" s="39"/>
      <c r="C45" s="40"/>
      <c r="D45" s="40"/>
      <c r="E45" s="345" t="str">
        <f>E7</f>
        <v>Stavební úpravy objektu  D pro umístění MR 1,5T</v>
      </c>
      <c r="F45" s="346"/>
      <c r="G45" s="346"/>
      <c r="H45" s="346"/>
      <c r="I45" s="104"/>
      <c r="J45" s="40"/>
      <c r="K45" s="43"/>
    </row>
    <row r="46" spans="2:11" s="1" customFormat="1" ht="14.5" customHeight="1">
      <c r="B46" s="39"/>
      <c r="C46" s="35" t="s">
        <v>94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23.3" customHeight="1">
      <c r="B47" s="39"/>
      <c r="C47" s="40"/>
      <c r="D47" s="40"/>
      <c r="E47" s="347" t="str">
        <f>E9</f>
        <v xml:space="preserve">ONNNACHOD 3 - SO-03-Interier zabudovaný </v>
      </c>
      <c r="F47" s="348"/>
      <c r="G47" s="348"/>
      <c r="H47" s="348"/>
      <c r="I47" s="104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ON Náchod </v>
      </c>
      <c r="G49" s="40"/>
      <c r="H49" s="40"/>
      <c r="I49" s="105" t="s">
        <v>25</v>
      </c>
      <c r="J49" s="106" t="str">
        <f>IF(J12="","",J12)</f>
        <v>15. 4. 2017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1.7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05" t="s">
        <v>33</v>
      </c>
      <c r="J51" s="33" t="str">
        <f>E21</f>
        <v>JIKA-CZ</v>
      </c>
      <c r="K51" s="43"/>
    </row>
    <row r="52" spans="2:47" s="1" customFormat="1" ht="14.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04"/>
      <c r="J52" s="40"/>
      <c r="K52" s="43"/>
    </row>
    <row r="53" spans="2:47" s="1" customFormat="1" ht="10.4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97</v>
      </c>
      <c r="D54" s="118"/>
      <c r="E54" s="118"/>
      <c r="F54" s="118"/>
      <c r="G54" s="118"/>
      <c r="H54" s="118"/>
      <c r="I54" s="129"/>
      <c r="J54" s="130" t="s">
        <v>98</v>
      </c>
      <c r="K54" s="131"/>
    </row>
    <row r="55" spans="2:47" s="1" customFormat="1" ht="10.4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99</v>
      </c>
      <c r="D56" s="40"/>
      <c r="E56" s="40"/>
      <c r="F56" s="40"/>
      <c r="G56" s="40"/>
      <c r="H56" s="40"/>
      <c r="I56" s="104"/>
      <c r="J56" s="114">
        <f>J78</f>
        <v>0</v>
      </c>
      <c r="K56" s="43"/>
      <c r="AU56" s="22" t="s">
        <v>100</v>
      </c>
    </row>
    <row r="57" spans="2:47" s="7" customFormat="1" ht="24.9" customHeight="1">
      <c r="B57" s="133"/>
      <c r="C57" s="134"/>
      <c r="D57" s="135" t="s">
        <v>107</v>
      </c>
      <c r="E57" s="136"/>
      <c r="F57" s="136"/>
      <c r="G57" s="136"/>
      <c r="H57" s="136"/>
      <c r="I57" s="137"/>
      <c r="J57" s="138">
        <f>J79</f>
        <v>0</v>
      </c>
      <c r="K57" s="139"/>
    </row>
    <row r="58" spans="2:47" s="8" customFormat="1" ht="19.899999999999999" customHeight="1">
      <c r="B58" s="140"/>
      <c r="C58" s="141"/>
      <c r="D58" s="142" t="s">
        <v>892</v>
      </c>
      <c r="E58" s="143"/>
      <c r="F58" s="143"/>
      <c r="G58" s="143"/>
      <c r="H58" s="143"/>
      <c r="I58" s="144"/>
      <c r="J58" s="145">
        <f>J80</f>
        <v>0</v>
      </c>
      <c r="K58" s="146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04"/>
      <c r="J59" s="40"/>
      <c r="K59" s="43"/>
    </row>
    <row r="60" spans="2:47" s="1" customFormat="1" ht="6.9" customHeight="1">
      <c r="B60" s="54"/>
      <c r="C60" s="55"/>
      <c r="D60" s="55"/>
      <c r="E60" s="55"/>
      <c r="F60" s="55"/>
      <c r="G60" s="55"/>
      <c r="H60" s="55"/>
      <c r="I60" s="125"/>
      <c r="J60" s="55"/>
      <c r="K60" s="56"/>
    </row>
    <row r="64" spans="2:47" s="1" customFormat="1" ht="6.9" customHeight="1">
      <c r="B64" s="57"/>
      <c r="C64" s="58"/>
      <c r="D64" s="58"/>
      <c r="E64" s="58"/>
      <c r="F64" s="58"/>
      <c r="G64" s="58"/>
      <c r="H64" s="58"/>
      <c r="I64" s="126"/>
      <c r="J64" s="58"/>
      <c r="K64" s="58"/>
      <c r="L64" s="39"/>
    </row>
    <row r="65" spans="2:63" s="1" customFormat="1" ht="36.950000000000003" customHeight="1">
      <c r="B65" s="39"/>
      <c r="C65" s="59" t="s">
        <v>130</v>
      </c>
      <c r="L65" s="39"/>
    </row>
    <row r="66" spans="2:63" s="1" customFormat="1" ht="6.9" customHeight="1">
      <c r="B66" s="39"/>
      <c r="L66" s="39"/>
    </row>
    <row r="67" spans="2:63" s="1" customFormat="1" ht="14.5" customHeight="1">
      <c r="B67" s="39"/>
      <c r="C67" s="61" t="s">
        <v>19</v>
      </c>
      <c r="L67" s="39"/>
    </row>
    <row r="68" spans="2:63" s="1" customFormat="1" ht="22.6" customHeight="1">
      <c r="B68" s="39"/>
      <c r="E68" s="341" t="str">
        <f>E7</f>
        <v>Stavební úpravy objektu  D pro umístění MR 1,5T</v>
      </c>
      <c r="F68" s="342"/>
      <c r="G68" s="342"/>
      <c r="H68" s="342"/>
      <c r="L68" s="39"/>
    </row>
    <row r="69" spans="2:63" s="1" customFormat="1" ht="14.5" customHeight="1">
      <c r="B69" s="39"/>
      <c r="C69" s="61" t="s">
        <v>94</v>
      </c>
      <c r="L69" s="39"/>
    </row>
    <row r="70" spans="2:63" s="1" customFormat="1" ht="23.3" customHeight="1">
      <c r="B70" s="39"/>
      <c r="E70" s="339" t="str">
        <f>E9</f>
        <v xml:space="preserve">ONNNACHOD 3 - SO-03-Interier zabudovaný </v>
      </c>
      <c r="F70" s="343"/>
      <c r="G70" s="343"/>
      <c r="H70" s="343"/>
      <c r="L70" s="39"/>
    </row>
    <row r="71" spans="2:63" s="1" customFormat="1" ht="6.9" customHeight="1">
      <c r="B71" s="39"/>
      <c r="L71" s="39"/>
    </row>
    <row r="72" spans="2:63" s="1" customFormat="1" ht="18" customHeight="1">
      <c r="B72" s="39"/>
      <c r="C72" s="61" t="s">
        <v>23</v>
      </c>
      <c r="F72" s="147" t="str">
        <f>F12</f>
        <v xml:space="preserve">ON Náchod </v>
      </c>
      <c r="I72" s="148" t="s">
        <v>25</v>
      </c>
      <c r="J72" s="65" t="str">
        <f>IF(J12="","",J12)</f>
        <v>15. 4. 2017</v>
      </c>
      <c r="L72" s="39"/>
    </row>
    <row r="73" spans="2:63" s="1" customFormat="1" ht="6.9" customHeight="1">
      <c r="B73" s="39"/>
      <c r="L73" s="39"/>
    </row>
    <row r="74" spans="2:63" s="1" customFormat="1" ht="11.7">
      <c r="B74" s="39"/>
      <c r="C74" s="61" t="s">
        <v>27</v>
      </c>
      <c r="F74" s="147" t="str">
        <f>E15</f>
        <v xml:space="preserve"> </v>
      </c>
      <c r="I74" s="148" t="s">
        <v>33</v>
      </c>
      <c r="J74" s="147" t="str">
        <f>E21</f>
        <v>JIKA-CZ</v>
      </c>
      <c r="L74" s="39"/>
    </row>
    <row r="75" spans="2:63" s="1" customFormat="1" ht="14.5" customHeight="1">
      <c r="B75" s="39"/>
      <c r="C75" s="61" t="s">
        <v>31</v>
      </c>
      <c r="F75" s="147" t="str">
        <f>IF(E18="","",E18)</f>
        <v/>
      </c>
      <c r="L75" s="39"/>
    </row>
    <row r="76" spans="2:63" s="1" customFormat="1" ht="10.4" customHeight="1">
      <c r="B76" s="39"/>
      <c r="L76" s="39"/>
    </row>
    <row r="77" spans="2:63" s="9" customFormat="1" ht="29.25" customHeight="1">
      <c r="B77" s="149"/>
      <c r="C77" s="150" t="s">
        <v>131</v>
      </c>
      <c r="D77" s="151" t="s">
        <v>56</v>
      </c>
      <c r="E77" s="151" t="s">
        <v>52</v>
      </c>
      <c r="F77" s="151" t="s">
        <v>132</v>
      </c>
      <c r="G77" s="151" t="s">
        <v>133</v>
      </c>
      <c r="H77" s="151" t="s">
        <v>134</v>
      </c>
      <c r="I77" s="152" t="s">
        <v>135</v>
      </c>
      <c r="J77" s="151" t="s">
        <v>98</v>
      </c>
      <c r="K77" s="153" t="s">
        <v>136</v>
      </c>
      <c r="L77" s="149"/>
      <c r="M77" s="71" t="s">
        <v>137</v>
      </c>
      <c r="N77" s="72" t="s">
        <v>41</v>
      </c>
      <c r="O77" s="72" t="s">
        <v>138</v>
      </c>
      <c r="P77" s="72" t="s">
        <v>139</v>
      </c>
      <c r="Q77" s="72" t="s">
        <v>140</v>
      </c>
      <c r="R77" s="72" t="s">
        <v>141</v>
      </c>
      <c r="S77" s="72" t="s">
        <v>142</v>
      </c>
      <c r="T77" s="73" t="s">
        <v>143</v>
      </c>
    </row>
    <row r="78" spans="2:63" s="1" customFormat="1" ht="29.25" customHeight="1">
      <c r="B78" s="39"/>
      <c r="C78" s="75" t="s">
        <v>99</v>
      </c>
      <c r="J78" s="154">
        <f>BK78</f>
        <v>0</v>
      </c>
      <c r="L78" s="39"/>
      <c r="M78" s="74"/>
      <c r="N78" s="66"/>
      <c r="O78" s="66"/>
      <c r="P78" s="155">
        <f>P79</f>
        <v>0</v>
      </c>
      <c r="Q78" s="66"/>
      <c r="R78" s="155">
        <f>R79</f>
        <v>0</v>
      </c>
      <c r="S78" s="66"/>
      <c r="T78" s="156">
        <f>T79</f>
        <v>0</v>
      </c>
      <c r="AT78" s="22" t="s">
        <v>70</v>
      </c>
      <c r="AU78" s="22" t="s">
        <v>100</v>
      </c>
      <c r="BK78" s="157">
        <f>BK79</f>
        <v>0</v>
      </c>
    </row>
    <row r="79" spans="2:63" s="10" customFormat="1" ht="37.4" customHeight="1">
      <c r="B79" s="158"/>
      <c r="D79" s="159" t="s">
        <v>70</v>
      </c>
      <c r="E79" s="160" t="s">
        <v>355</v>
      </c>
      <c r="F79" s="160" t="s">
        <v>356</v>
      </c>
      <c r="I79" s="161"/>
      <c r="J79" s="162">
        <f>BK79</f>
        <v>0</v>
      </c>
      <c r="L79" s="158"/>
      <c r="M79" s="163"/>
      <c r="N79" s="164"/>
      <c r="O79" s="164"/>
      <c r="P79" s="165">
        <f>P80</f>
        <v>0</v>
      </c>
      <c r="Q79" s="164"/>
      <c r="R79" s="165">
        <f>R80</f>
        <v>0</v>
      </c>
      <c r="S79" s="164"/>
      <c r="T79" s="166">
        <f>T80</f>
        <v>0</v>
      </c>
      <c r="AR79" s="159" t="s">
        <v>81</v>
      </c>
      <c r="AT79" s="167" t="s">
        <v>70</v>
      </c>
      <c r="AU79" s="167" t="s">
        <v>71</v>
      </c>
      <c r="AY79" s="159" t="s">
        <v>146</v>
      </c>
      <c r="BK79" s="168">
        <f>BK80</f>
        <v>0</v>
      </c>
    </row>
    <row r="80" spans="2:63" s="10" customFormat="1" ht="19.899999999999999" customHeight="1">
      <c r="B80" s="158"/>
      <c r="D80" s="169" t="s">
        <v>70</v>
      </c>
      <c r="E80" s="170" t="s">
        <v>461</v>
      </c>
      <c r="F80" s="170" t="s">
        <v>893</v>
      </c>
      <c r="I80" s="161"/>
      <c r="J80" s="171">
        <f>BK80</f>
        <v>0</v>
      </c>
      <c r="L80" s="158"/>
      <c r="M80" s="163"/>
      <c r="N80" s="164"/>
      <c r="O80" s="164"/>
      <c r="P80" s="165">
        <f>SUM(P81:P89)</f>
        <v>0</v>
      </c>
      <c r="Q80" s="164"/>
      <c r="R80" s="165">
        <f>SUM(R81:R89)</f>
        <v>0</v>
      </c>
      <c r="S80" s="164"/>
      <c r="T80" s="166">
        <f>SUM(T81:T89)</f>
        <v>0</v>
      </c>
      <c r="AR80" s="159" t="s">
        <v>81</v>
      </c>
      <c r="AT80" s="167" t="s">
        <v>70</v>
      </c>
      <c r="AU80" s="167" t="s">
        <v>79</v>
      </c>
      <c r="AY80" s="159" t="s">
        <v>146</v>
      </c>
      <c r="BK80" s="168">
        <f>SUM(BK81:BK89)</f>
        <v>0</v>
      </c>
    </row>
    <row r="81" spans="2:65" s="1" customFormat="1" ht="22.6" customHeight="1">
      <c r="B81" s="172"/>
      <c r="C81" s="173" t="s">
        <v>79</v>
      </c>
      <c r="D81" s="173" t="s">
        <v>150</v>
      </c>
      <c r="E81" s="174" t="s">
        <v>464</v>
      </c>
      <c r="F81" s="175" t="s">
        <v>894</v>
      </c>
      <c r="G81" s="176" t="s">
        <v>895</v>
      </c>
      <c r="H81" s="177">
        <v>3.7</v>
      </c>
      <c r="I81" s="178"/>
      <c r="J81" s="179">
        <f>ROUND(I81*H81,2)</f>
        <v>0</v>
      </c>
      <c r="K81" s="175" t="s">
        <v>5</v>
      </c>
      <c r="L81" s="39"/>
      <c r="M81" s="180" t="s">
        <v>5</v>
      </c>
      <c r="N81" s="181" t="s">
        <v>42</v>
      </c>
      <c r="O81" s="40"/>
      <c r="P81" s="182">
        <f>O81*H81</f>
        <v>0</v>
      </c>
      <c r="Q81" s="182">
        <v>0</v>
      </c>
      <c r="R81" s="182">
        <f>Q81*H81</f>
        <v>0</v>
      </c>
      <c r="S81" s="182">
        <v>0</v>
      </c>
      <c r="T81" s="183">
        <f>S81*H81</f>
        <v>0</v>
      </c>
      <c r="AR81" s="22" t="s">
        <v>227</v>
      </c>
      <c r="AT81" s="22" t="s">
        <v>150</v>
      </c>
      <c r="AU81" s="22" t="s">
        <v>81</v>
      </c>
      <c r="AY81" s="22" t="s">
        <v>146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2" t="s">
        <v>79</v>
      </c>
      <c r="BK81" s="184">
        <f>ROUND(I81*H81,2)</f>
        <v>0</v>
      </c>
      <c r="BL81" s="22" t="s">
        <v>227</v>
      </c>
      <c r="BM81" s="22" t="s">
        <v>896</v>
      </c>
    </row>
    <row r="82" spans="2:65" s="11" customFormat="1">
      <c r="B82" s="185"/>
      <c r="D82" s="186" t="s">
        <v>157</v>
      </c>
      <c r="E82" s="187" t="s">
        <v>5</v>
      </c>
      <c r="F82" s="188" t="s">
        <v>897</v>
      </c>
      <c r="H82" s="189">
        <v>3.7</v>
      </c>
      <c r="I82" s="190"/>
      <c r="L82" s="185"/>
      <c r="M82" s="191"/>
      <c r="N82" s="192"/>
      <c r="O82" s="192"/>
      <c r="P82" s="192"/>
      <c r="Q82" s="192"/>
      <c r="R82" s="192"/>
      <c r="S82" s="192"/>
      <c r="T82" s="193"/>
      <c r="AT82" s="194" t="s">
        <v>157</v>
      </c>
      <c r="AU82" s="194" t="s">
        <v>81</v>
      </c>
      <c r="AV82" s="11" t="s">
        <v>81</v>
      </c>
      <c r="AW82" s="11" t="s">
        <v>35</v>
      </c>
      <c r="AX82" s="11" t="s">
        <v>79</v>
      </c>
      <c r="AY82" s="194" t="s">
        <v>146</v>
      </c>
    </row>
    <row r="83" spans="2:65" s="1" customFormat="1" ht="22.6" customHeight="1">
      <c r="B83" s="172"/>
      <c r="C83" s="173" t="s">
        <v>81</v>
      </c>
      <c r="D83" s="173" t="s">
        <v>150</v>
      </c>
      <c r="E83" s="174" t="s">
        <v>469</v>
      </c>
      <c r="F83" s="175" t="s">
        <v>898</v>
      </c>
      <c r="G83" s="176" t="s">
        <v>895</v>
      </c>
      <c r="H83" s="177">
        <v>1</v>
      </c>
      <c r="I83" s="178"/>
      <c r="J83" s="179">
        <f t="shared" ref="J83:J88" si="0">ROUND(I83*H83,2)</f>
        <v>0</v>
      </c>
      <c r="K83" s="175" t="s">
        <v>5</v>
      </c>
      <c r="L83" s="39"/>
      <c r="M83" s="180" t="s">
        <v>5</v>
      </c>
      <c r="N83" s="181" t="s">
        <v>42</v>
      </c>
      <c r="O83" s="40"/>
      <c r="P83" s="182">
        <f t="shared" ref="P83:P88" si="1">O83*H83</f>
        <v>0</v>
      </c>
      <c r="Q83" s="182">
        <v>0</v>
      </c>
      <c r="R83" s="182">
        <f t="shared" ref="R83:R88" si="2">Q83*H83</f>
        <v>0</v>
      </c>
      <c r="S83" s="182">
        <v>0</v>
      </c>
      <c r="T83" s="183">
        <f t="shared" ref="T83:T88" si="3">S83*H83</f>
        <v>0</v>
      </c>
      <c r="AR83" s="22" t="s">
        <v>227</v>
      </c>
      <c r="AT83" s="22" t="s">
        <v>150</v>
      </c>
      <c r="AU83" s="22" t="s">
        <v>81</v>
      </c>
      <c r="AY83" s="22" t="s">
        <v>146</v>
      </c>
      <c r="BE83" s="184">
        <f t="shared" ref="BE83:BE88" si="4">IF(N83="základní",J83,0)</f>
        <v>0</v>
      </c>
      <c r="BF83" s="184">
        <f t="shared" ref="BF83:BF88" si="5">IF(N83="snížená",J83,0)</f>
        <v>0</v>
      </c>
      <c r="BG83" s="184">
        <f t="shared" ref="BG83:BG88" si="6">IF(N83="zákl. přenesená",J83,0)</f>
        <v>0</v>
      </c>
      <c r="BH83" s="184">
        <f t="shared" ref="BH83:BH88" si="7">IF(N83="sníž. přenesená",J83,0)</f>
        <v>0</v>
      </c>
      <c r="BI83" s="184">
        <f t="shared" ref="BI83:BI88" si="8">IF(N83="nulová",J83,0)</f>
        <v>0</v>
      </c>
      <c r="BJ83" s="22" t="s">
        <v>79</v>
      </c>
      <c r="BK83" s="184">
        <f t="shared" ref="BK83:BK88" si="9">ROUND(I83*H83,2)</f>
        <v>0</v>
      </c>
      <c r="BL83" s="22" t="s">
        <v>227</v>
      </c>
      <c r="BM83" s="22" t="s">
        <v>899</v>
      </c>
    </row>
    <row r="84" spans="2:65" s="1" customFormat="1" ht="22.6" customHeight="1">
      <c r="B84" s="172"/>
      <c r="C84" s="173" t="s">
        <v>147</v>
      </c>
      <c r="D84" s="173" t="s">
        <v>150</v>
      </c>
      <c r="E84" s="174" t="s">
        <v>475</v>
      </c>
      <c r="F84" s="175" t="s">
        <v>900</v>
      </c>
      <c r="G84" s="176" t="s">
        <v>471</v>
      </c>
      <c r="H84" s="177">
        <v>2</v>
      </c>
      <c r="I84" s="178"/>
      <c r="J84" s="179">
        <f t="shared" si="0"/>
        <v>0</v>
      </c>
      <c r="K84" s="175" t="s">
        <v>5</v>
      </c>
      <c r="L84" s="39"/>
      <c r="M84" s="180" t="s">
        <v>5</v>
      </c>
      <c r="N84" s="181" t="s">
        <v>42</v>
      </c>
      <c r="O84" s="40"/>
      <c r="P84" s="182">
        <f t="shared" si="1"/>
        <v>0</v>
      </c>
      <c r="Q84" s="182">
        <v>0</v>
      </c>
      <c r="R84" s="182">
        <f t="shared" si="2"/>
        <v>0</v>
      </c>
      <c r="S84" s="182">
        <v>0</v>
      </c>
      <c r="T84" s="183">
        <f t="shared" si="3"/>
        <v>0</v>
      </c>
      <c r="AR84" s="22" t="s">
        <v>227</v>
      </c>
      <c r="AT84" s="22" t="s">
        <v>150</v>
      </c>
      <c r="AU84" s="22" t="s">
        <v>81</v>
      </c>
      <c r="AY84" s="22" t="s">
        <v>146</v>
      </c>
      <c r="BE84" s="184">
        <f t="shared" si="4"/>
        <v>0</v>
      </c>
      <c r="BF84" s="184">
        <f t="shared" si="5"/>
        <v>0</v>
      </c>
      <c r="BG84" s="184">
        <f t="shared" si="6"/>
        <v>0</v>
      </c>
      <c r="BH84" s="184">
        <f t="shared" si="7"/>
        <v>0</v>
      </c>
      <c r="BI84" s="184">
        <f t="shared" si="8"/>
        <v>0</v>
      </c>
      <c r="BJ84" s="22" t="s">
        <v>79</v>
      </c>
      <c r="BK84" s="184">
        <f t="shared" si="9"/>
        <v>0</v>
      </c>
      <c r="BL84" s="22" t="s">
        <v>227</v>
      </c>
      <c r="BM84" s="22" t="s">
        <v>901</v>
      </c>
    </row>
    <row r="85" spans="2:65" s="1" customFormat="1" ht="22.6" customHeight="1">
      <c r="B85" s="172"/>
      <c r="C85" s="173" t="s">
        <v>155</v>
      </c>
      <c r="D85" s="173" t="s">
        <v>150</v>
      </c>
      <c r="E85" s="174" t="s">
        <v>480</v>
      </c>
      <c r="F85" s="175" t="s">
        <v>902</v>
      </c>
      <c r="G85" s="176" t="s">
        <v>471</v>
      </c>
      <c r="H85" s="177">
        <v>2</v>
      </c>
      <c r="I85" s="178"/>
      <c r="J85" s="179">
        <f t="shared" si="0"/>
        <v>0</v>
      </c>
      <c r="K85" s="175" t="s">
        <v>5</v>
      </c>
      <c r="L85" s="39"/>
      <c r="M85" s="180" t="s">
        <v>5</v>
      </c>
      <c r="N85" s="181" t="s">
        <v>42</v>
      </c>
      <c r="O85" s="40"/>
      <c r="P85" s="182">
        <f t="shared" si="1"/>
        <v>0</v>
      </c>
      <c r="Q85" s="182">
        <v>0</v>
      </c>
      <c r="R85" s="182">
        <f t="shared" si="2"/>
        <v>0</v>
      </c>
      <c r="S85" s="182">
        <v>0</v>
      </c>
      <c r="T85" s="183">
        <f t="shared" si="3"/>
        <v>0</v>
      </c>
      <c r="AR85" s="22" t="s">
        <v>227</v>
      </c>
      <c r="AT85" s="22" t="s">
        <v>150</v>
      </c>
      <c r="AU85" s="22" t="s">
        <v>81</v>
      </c>
      <c r="AY85" s="22" t="s">
        <v>146</v>
      </c>
      <c r="BE85" s="184">
        <f t="shared" si="4"/>
        <v>0</v>
      </c>
      <c r="BF85" s="184">
        <f t="shared" si="5"/>
        <v>0</v>
      </c>
      <c r="BG85" s="184">
        <f t="shared" si="6"/>
        <v>0</v>
      </c>
      <c r="BH85" s="184">
        <f t="shared" si="7"/>
        <v>0</v>
      </c>
      <c r="BI85" s="184">
        <f t="shared" si="8"/>
        <v>0</v>
      </c>
      <c r="BJ85" s="22" t="s">
        <v>79</v>
      </c>
      <c r="BK85" s="184">
        <f t="shared" si="9"/>
        <v>0</v>
      </c>
      <c r="BL85" s="22" t="s">
        <v>227</v>
      </c>
      <c r="BM85" s="22" t="s">
        <v>903</v>
      </c>
    </row>
    <row r="86" spans="2:65" s="1" customFormat="1" ht="22.6" customHeight="1">
      <c r="B86" s="172"/>
      <c r="C86" s="173" t="s">
        <v>175</v>
      </c>
      <c r="D86" s="173" t="s">
        <v>150</v>
      </c>
      <c r="E86" s="174" t="s">
        <v>485</v>
      </c>
      <c r="F86" s="175" t="s">
        <v>1101</v>
      </c>
      <c r="G86" s="176" t="s">
        <v>471</v>
      </c>
      <c r="H86" s="177">
        <v>1</v>
      </c>
      <c r="I86" s="178"/>
      <c r="J86" s="179">
        <f t="shared" si="0"/>
        <v>0</v>
      </c>
      <c r="K86" s="175" t="s">
        <v>5</v>
      </c>
      <c r="L86" s="39"/>
      <c r="M86" s="180" t="s">
        <v>5</v>
      </c>
      <c r="N86" s="181" t="s">
        <v>42</v>
      </c>
      <c r="O86" s="40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AR86" s="22" t="s">
        <v>227</v>
      </c>
      <c r="AT86" s="22" t="s">
        <v>150</v>
      </c>
      <c r="AU86" s="22" t="s">
        <v>81</v>
      </c>
      <c r="AY86" s="22" t="s">
        <v>146</v>
      </c>
      <c r="BE86" s="184">
        <f t="shared" si="4"/>
        <v>0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22" t="s">
        <v>79</v>
      </c>
      <c r="BK86" s="184">
        <f t="shared" si="9"/>
        <v>0</v>
      </c>
      <c r="BL86" s="22" t="s">
        <v>227</v>
      </c>
      <c r="BM86" s="22" t="s">
        <v>904</v>
      </c>
    </row>
    <row r="87" spans="2:65" s="1" customFormat="1" ht="22.6" customHeight="1">
      <c r="B87" s="172"/>
      <c r="C87" s="173" t="s">
        <v>179</v>
      </c>
      <c r="D87" s="173" t="s">
        <v>150</v>
      </c>
      <c r="E87" s="174" t="s">
        <v>490</v>
      </c>
      <c r="F87" s="175" t="s">
        <v>905</v>
      </c>
      <c r="G87" s="176" t="s">
        <v>471</v>
      </c>
      <c r="H87" s="177">
        <v>3</v>
      </c>
      <c r="I87" s="178"/>
      <c r="J87" s="179">
        <f t="shared" si="0"/>
        <v>0</v>
      </c>
      <c r="K87" s="175" t="s">
        <v>5</v>
      </c>
      <c r="L87" s="39"/>
      <c r="M87" s="180" t="s">
        <v>5</v>
      </c>
      <c r="N87" s="181" t="s">
        <v>42</v>
      </c>
      <c r="O87" s="40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AR87" s="22" t="s">
        <v>227</v>
      </c>
      <c r="AT87" s="22" t="s">
        <v>150</v>
      </c>
      <c r="AU87" s="22" t="s">
        <v>81</v>
      </c>
      <c r="AY87" s="22" t="s">
        <v>146</v>
      </c>
      <c r="BE87" s="184">
        <f t="shared" si="4"/>
        <v>0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22" t="s">
        <v>79</v>
      </c>
      <c r="BK87" s="184">
        <f t="shared" si="9"/>
        <v>0</v>
      </c>
      <c r="BL87" s="22" t="s">
        <v>227</v>
      </c>
      <c r="BM87" s="22" t="s">
        <v>906</v>
      </c>
    </row>
    <row r="88" spans="2:65" s="1" customFormat="1" ht="31.6" customHeight="1">
      <c r="B88" s="172"/>
      <c r="C88" s="173" t="s">
        <v>184</v>
      </c>
      <c r="D88" s="173" t="s">
        <v>150</v>
      </c>
      <c r="E88" s="174" t="s">
        <v>858</v>
      </c>
      <c r="F88" s="175" t="s">
        <v>907</v>
      </c>
      <c r="G88" s="176" t="s">
        <v>895</v>
      </c>
      <c r="H88" s="177">
        <v>3.6</v>
      </c>
      <c r="I88" s="178"/>
      <c r="J88" s="179">
        <f t="shared" si="0"/>
        <v>0</v>
      </c>
      <c r="K88" s="175" t="s">
        <v>5</v>
      </c>
      <c r="L88" s="39"/>
      <c r="M88" s="180" t="s">
        <v>5</v>
      </c>
      <c r="N88" s="181" t="s">
        <v>42</v>
      </c>
      <c r="O88" s="40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AR88" s="22" t="s">
        <v>227</v>
      </c>
      <c r="AT88" s="22" t="s">
        <v>150</v>
      </c>
      <c r="AU88" s="22" t="s">
        <v>81</v>
      </c>
      <c r="AY88" s="22" t="s">
        <v>146</v>
      </c>
      <c r="BE88" s="184">
        <f t="shared" si="4"/>
        <v>0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22" t="s">
        <v>79</v>
      </c>
      <c r="BK88" s="184">
        <f t="shared" si="9"/>
        <v>0</v>
      </c>
      <c r="BL88" s="22" t="s">
        <v>227</v>
      </c>
      <c r="BM88" s="22" t="s">
        <v>908</v>
      </c>
    </row>
    <row r="89" spans="2:65" s="11" customFormat="1">
      <c r="B89" s="185"/>
      <c r="D89" s="205" t="s">
        <v>157</v>
      </c>
      <c r="E89" s="194" t="s">
        <v>5</v>
      </c>
      <c r="F89" s="206" t="s">
        <v>909</v>
      </c>
      <c r="H89" s="207">
        <v>3.6</v>
      </c>
      <c r="I89" s="190"/>
      <c r="L89" s="185"/>
      <c r="M89" s="222"/>
      <c r="N89" s="223"/>
      <c r="O89" s="223"/>
      <c r="P89" s="223"/>
      <c r="Q89" s="223"/>
      <c r="R89" s="223"/>
      <c r="S89" s="223"/>
      <c r="T89" s="224"/>
      <c r="AT89" s="194" t="s">
        <v>157</v>
      </c>
      <c r="AU89" s="194" t="s">
        <v>81</v>
      </c>
      <c r="AV89" s="11" t="s">
        <v>81</v>
      </c>
      <c r="AW89" s="11" t="s">
        <v>35</v>
      </c>
      <c r="AX89" s="11" t="s">
        <v>79</v>
      </c>
      <c r="AY89" s="194" t="s">
        <v>146</v>
      </c>
    </row>
    <row r="90" spans="2:65" s="1" customFormat="1" ht="6.9" customHeight="1">
      <c r="B90" s="54"/>
      <c r="C90" s="55"/>
      <c r="D90" s="55"/>
      <c r="E90" s="55"/>
      <c r="F90" s="55"/>
      <c r="G90" s="55"/>
      <c r="H90" s="55"/>
      <c r="I90" s="125"/>
      <c r="J90" s="55"/>
      <c r="K90" s="55"/>
      <c r="L90" s="39"/>
    </row>
  </sheetData>
  <autoFilter ref="C77:K89" xr:uid="{00000000-0009-0000-0000-000003000000}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77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6"/>
  <sheetViews>
    <sheetView showGridLines="0" zoomScaleNormal="100" workbookViewId="0"/>
  </sheetViews>
  <sheetFormatPr defaultRowHeight="11.25"/>
  <cols>
    <col min="1" max="1" width="8.33203125" style="225" customWidth="1"/>
    <col min="2" max="2" width="1.6640625" style="225" customWidth="1"/>
    <col min="3" max="4" width="5" style="225" customWidth="1"/>
    <col min="5" max="5" width="11.6640625" style="225" customWidth="1"/>
    <col min="6" max="6" width="9.109375" style="225" customWidth="1"/>
    <col min="7" max="7" width="5" style="225" customWidth="1"/>
    <col min="8" max="8" width="77.77734375" style="225" customWidth="1"/>
    <col min="9" max="10" width="20" style="225" customWidth="1"/>
    <col min="11" max="11" width="1.6640625" style="225" customWidth="1"/>
  </cols>
  <sheetData>
    <row r="1" spans="2:11" ht="37.549999999999997" customHeight="1"/>
    <row r="2" spans="2:11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pans="2:11" s="13" customFormat="1" ht="45" customHeight="1">
      <c r="B3" s="229"/>
      <c r="C3" s="349" t="s">
        <v>910</v>
      </c>
      <c r="D3" s="349"/>
      <c r="E3" s="349"/>
      <c r="F3" s="349"/>
      <c r="G3" s="349"/>
      <c r="H3" s="349"/>
      <c r="I3" s="349"/>
      <c r="J3" s="349"/>
      <c r="K3" s="230"/>
    </row>
    <row r="4" spans="2:11" ht="25.5" customHeight="1">
      <c r="B4" s="231"/>
      <c r="C4" s="356" t="s">
        <v>911</v>
      </c>
      <c r="D4" s="356"/>
      <c r="E4" s="356"/>
      <c r="F4" s="356"/>
      <c r="G4" s="356"/>
      <c r="H4" s="356"/>
      <c r="I4" s="356"/>
      <c r="J4" s="356"/>
      <c r="K4" s="232"/>
    </row>
    <row r="5" spans="2:11" ht="5.3" customHeight="1">
      <c r="B5" s="231"/>
      <c r="C5" s="233"/>
      <c r="D5" s="233"/>
      <c r="E5" s="233"/>
      <c r="F5" s="233"/>
      <c r="G5" s="233"/>
      <c r="H5" s="233"/>
      <c r="I5" s="233"/>
      <c r="J5" s="233"/>
      <c r="K5" s="232"/>
    </row>
    <row r="6" spans="2:11" ht="15" customHeight="1">
      <c r="B6" s="231"/>
      <c r="C6" s="352" t="s">
        <v>912</v>
      </c>
      <c r="D6" s="352"/>
      <c r="E6" s="352"/>
      <c r="F6" s="352"/>
      <c r="G6" s="352"/>
      <c r="H6" s="352"/>
      <c r="I6" s="352"/>
      <c r="J6" s="352"/>
      <c r="K6" s="232"/>
    </row>
    <row r="7" spans="2:11" ht="15" customHeight="1">
      <c r="B7" s="235"/>
      <c r="C7" s="352" t="s">
        <v>913</v>
      </c>
      <c r="D7" s="352"/>
      <c r="E7" s="352"/>
      <c r="F7" s="352"/>
      <c r="G7" s="352"/>
      <c r="H7" s="352"/>
      <c r="I7" s="352"/>
      <c r="J7" s="352"/>
      <c r="K7" s="232"/>
    </row>
    <row r="8" spans="2:1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pans="2:11" ht="15" customHeight="1">
      <c r="B9" s="235"/>
      <c r="C9" s="352" t="s">
        <v>914</v>
      </c>
      <c r="D9" s="352"/>
      <c r="E9" s="352"/>
      <c r="F9" s="352"/>
      <c r="G9" s="352"/>
      <c r="H9" s="352"/>
      <c r="I9" s="352"/>
      <c r="J9" s="352"/>
      <c r="K9" s="232"/>
    </row>
    <row r="10" spans="2:11" ht="15" customHeight="1">
      <c r="B10" s="235"/>
      <c r="C10" s="234"/>
      <c r="D10" s="352" t="s">
        <v>915</v>
      </c>
      <c r="E10" s="352"/>
      <c r="F10" s="352"/>
      <c r="G10" s="352"/>
      <c r="H10" s="352"/>
      <c r="I10" s="352"/>
      <c r="J10" s="352"/>
      <c r="K10" s="232"/>
    </row>
    <row r="11" spans="2:11" ht="15" customHeight="1">
      <c r="B11" s="235"/>
      <c r="C11" s="236"/>
      <c r="D11" s="352" t="s">
        <v>916</v>
      </c>
      <c r="E11" s="352"/>
      <c r="F11" s="352"/>
      <c r="G11" s="352"/>
      <c r="H11" s="352"/>
      <c r="I11" s="352"/>
      <c r="J11" s="352"/>
      <c r="K11" s="232"/>
    </row>
    <row r="12" spans="2:11" ht="12.75" customHeight="1">
      <c r="B12" s="235"/>
      <c r="C12" s="236"/>
      <c r="D12" s="236"/>
      <c r="E12" s="236"/>
      <c r="F12" s="236"/>
      <c r="G12" s="236"/>
      <c r="H12" s="236"/>
      <c r="I12" s="236"/>
      <c r="J12" s="236"/>
      <c r="K12" s="232"/>
    </row>
    <row r="13" spans="2:11" ht="15" customHeight="1">
      <c r="B13" s="235"/>
      <c r="C13" s="236"/>
      <c r="D13" s="352" t="s">
        <v>917</v>
      </c>
      <c r="E13" s="352"/>
      <c r="F13" s="352"/>
      <c r="G13" s="352"/>
      <c r="H13" s="352"/>
      <c r="I13" s="352"/>
      <c r="J13" s="352"/>
      <c r="K13" s="232"/>
    </row>
    <row r="14" spans="2:11" ht="15" customHeight="1">
      <c r="B14" s="235"/>
      <c r="C14" s="236"/>
      <c r="D14" s="352" t="s">
        <v>918</v>
      </c>
      <c r="E14" s="352"/>
      <c r="F14" s="352"/>
      <c r="G14" s="352"/>
      <c r="H14" s="352"/>
      <c r="I14" s="352"/>
      <c r="J14" s="352"/>
      <c r="K14" s="232"/>
    </row>
    <row r="15" spans="2:11" ht="15" customHeight="1">
      <c r="B15" s="235"/>
      <c r="C15" s="236"/>
      <c r="D15" s="352" t="s">
        <v>919</v>
      </c>
      <c r="E15" s="352"/>
      <c r="F15" s="352"/>
      <c r="G15" s="352"/>
      <c r="H15" s="352"/>
      <c r="I15" s="352"/>
      <c r="J15" s="352"/>
      <c r="K15" s="232"/>
    </row>
    <row r="16" spans="2:11" ht="15" customHeight="1">
      <c r="B16" s="235"/>
      <c r="C16" s="236"/>
      <c r="D16" s="236"/>
      <c r="E16" s="237" t="s">
        <v>78</v>
      </c>
      <c r="F16" s="352" t="s">
        <v>920</v>
      </c>
      <c r="G16" s="352"/>
      <c r="H16" s="352"/>
      <c r="I16" s="352"/>
      <c r="J16" s="352"/>
      <c r="K16" s="232"/>
    </row>
    <row r="17" spans="2:11" ht="15" customHeight="1">
      <c r="B17" s="235"/>
      <c r="C17" s="236"/>
      <c r="D17" s="236"/>
      <c r="E17" s="237" t="s">
        <v>921</v>
      </c>
      <c r="F17" s="352" t="s">
        <v>922</v>
      </c>
      <c r="G17" s="352"/>
      <c r="H17" s="352"/>
      <c r="I17" s="352"/>
      <c r="J17" s="352"/>
      <c r="K17" s="232"/>
    </row>
    <row r="18" spans="2:11" ht="15" customHeight="1">
      <c r="B18" s="235"/>
      <c r="C18" s="236"/>
      <c r="D18" s="236"/>
      <c r="E18" s="237" t="s">
        <v>923</v>
      </c>
      <c r="F18" s="352" t="s">
        <v>924</v>
      </c>
      <c r="G18" s="352"/>
      <c r="H18" s="352"/>
      <c r="I18" s="352"/>
      <c r="J18" s="352"/>
      <c r="K18" s="232"/>
    </row>
    <row r="19" spans="2:11" ht="15" customHeight="1">
      <c r="B19" s="235"/>
      <c r="C19" s="236"/>
      <c r="D19" s="236"/>
      <c r="E19" s="237" t="s">
        <v>925</v>
      </c>
      <c r="F19" s="352" t="s">
        <v>926</v>
      </c>
      <c r="G19" s="352"/>
      <c r="H19" s="352"/>
      <c r="I19" s="352"/>
      <c r="J19" s="352"/>
      <c r="K19" s="232"/>
    </row>
    <row r="20" spans="2:11" ht="15" customHeight="1">
      <c r="B20" s="235"/>
      <c r="C20" s="236"/>
      <c r="D20" s="236"/>
      <c r="E20" s="237" t="s">
        <v>927</v>
      </c>
      <c r="F20" s="352" t="s">
        <v>928</v>
      </c>
      <c r="G20" s="352"/>
      <c r="H20" s="352"/>
      <c r="I20" s="352"/>
      <c r="J20" s="352"/>
      <c r="K20" s="232"/>
    </row>
    <row r="21" spans="2:11" ht="15" customHeight="1">
      <c r="B21" s="235"/>
      <c r="C21" s="236"/>
      <c r="D21" s="236"/>
      <c r="E21" s="237" t="s">
        <v>929</v>
      </c>
      <c r="F21" s="352" t="s">
        <v>930</v>
      </c>
      <c r="G21" s="352"/>
      <c r="H21" s="352"/>
      <c r="I21" s="352"/>
      <c r="J21" s="352"/>
      <c r="K21" s="232"/>
    </row>
    <row r="22" spans="2:11" ht="12.75" customHeight="1">
      <c r="B22" s="235"/>
      <c r="C22" s="236"/>
      <c r="D22" s="236"/>
      <c r="E22" s="236"/>
      <c r="F22" s="236"/>
      <c r="G22" s="236"/>
      <c r="H22" s="236"/>
      <c r="I22" s="236"/>
      <c r="J22" s="236"/>
      <c r="K22" s="232"/>
    </row>
    <row r="23" spans="2:11" ht="15" customHeight="1">
      <c r="B23" s="235"/>
      <c r="C23" s="352" t="s">
        <v>931</v>
      </c>
      <c r="D23" s="352"/>
      <c r="E23" s="352"/>
      <c r="F23" s="352"/>
      <c r="G23" s="352"/>
      <c r="H23" s="352"/>
      <c r="I23" s="352"/>
      <c r="J23" s="352"/>
      <c r="K23" s="232"/>
    </row>
    <row r="24" spans="2:11" ht="15" customHeight="1">
      <c r="B24" s="235"/>
      <c r="C24" s="352" t="s">
        <v>932</v>
      </c>
      <c r="D24" s="352"/>
      <c r="E24" s="352"/>
      <c r="F24" s="352"/>
      <c r="G24" s="352"/>
      <c r="H24" s="352"/>
      <c r="I24" s="352"/>
      <c r="J24" s="352"/>
      <c r="K24" s="232"/>
    </row>
    <row r="25" spans="2:11" ht="15" customHeight="1">
      <c r="B25" s="235"/>
      <c r="C25" s="234"/>
      <c r="D25" s="352" t="s">
        <v>933</v>
      </c>
      <c r="E25" s="352"/>
      <c r="F25" s="352"/>
      <c r="G25" s="352"/>
      <c r="H25" s="352"/>
      <c r="I25" s="352"/>
      <c r="J25" s="352"/>
      <c r="K25" s="232"/>
    </row>
    <row r="26" spans="2:11" ht="15" customHeight="1">
      <c r="B26" s="235"/>
      <c r="C26" s="236"/>
      <c r="D26" s="352" t="s">
        <v>934</v>
      </c>
      <c r="E26" s="352"/>
      <c r="F26" s="352"/>
      <c r="G26" s="352"/>
      <c r="H26" s="352"/>
      <c r="I26" s="352"/>
      <c r="J26" s="352"/>
      <c r="K26" s="232"/>
    </row>
    <row r="27" spans="2:11" ht="12.75" customHeight="1">
      <c r="B27" s="235"/>
      <c r="C27" s="236"/>
      <c r="D27" s="236"/>
      <c r="E27" s="236"/>
      <c r="F27" s="236"/>
      <c r="G27" s="236"/>
      <c r="H27" s="236"/>
      <c r="I27" s="236"/>
      <c r="J27" s="236"/>
      <c r="K27" s="232"/>
    </row>
    <row r="28" spans="2:11" ht="15" customHeight="1">
      <c r="B28" s="235"/>
      <c r="C28" s="236"/>
      <c r="D28" s="352" t="s">
        <v>935</v>
      </c>
      <c r="E28" s="352"/>
      <c r="F28" s="352"/>
      <c r="G28" s="352"/>
      <c r="H28" s="352"/>
      <c r="I28" s="352"/>
      <c r="J28" s="352"/>
      <c r="K28" s="232"/>
    </row>
    <row r="29" spans="2:11" ht="15" customHeight="1">
      <c r="B29" s="235"/>
      <c r="C29" s="236"/>
      <c r="D29" s="352" t="s">
        <v>936</v>
      </c>
      <c r="E29" s="352"/>
      <c r="F29" s="352"/>
      <c r="G29" s="352"/>
      <c r="H29" s="352"/>
      <c r="I29" s="352"/>
      <c r="J29" s="352"/>
      <c r="K29" s="232"/>
    </row>
    <row r="30" spans="2:11" ht="12.75" customHeight="1">
      <c r="B30" s="235"/>
      <c r="C30" s="236"/>
      <c r="D30" s="236"/>
      <c r="E30" s="236"/>
      <c r="F30" s="236"/>
      <c r="G30" s="236"/>
      <c r="H30" s="236"/>
      <c r="I30" s="236"/>
      <c r="J30" s="236"/>
      <c r="K30" s="232"/>
    </row>
    <row r="31" spans="2:11" ht="15" customHeight="1">
      <c r="B31" s="235"/>
      <c r="C31" s="236"/>
      <c r="D31" s="352" t="s">
        <v>937</v>
      </c>
      <c r="E31" s="352"/>
      <c r="F31" s="352"/>
      <c r="G31" s="352"/>
      <c r="H31" s="352"/>
      <c r="I31" s="352"/>
      <c r="J31" s="352"/>
      <c r="K31" s="232"/>
    </row>
    <row r="32" spans="2:11" ht="15" customHeight="1">
      <c r="B32" s="235"/>
      <c r="C32" s="236"/>
      <c r="D32" s="352" t="s">
        <v>938</v>
      </c>
      <c r="E32" s="352"/>
      <c r="F32" s="352"/>
      <c r="G32" s="352"/>
      <c r="H32" s="352"/>
      <c r="I32" s="352"/>
      <c r="J32" s="352"/>
      <c r="K32" s="232"/>
    </row>
    <row r="33" spans="2:11" ht="15" customHeight="1">
      <c r="B33" s="235"/>
      <c r="C33" s="236"/>
      <c r="D33" s="352" t="s">
        <v>939</v>
      </c>
      <c r="E33" s="352"/>
      <c r="F33" s="352"/>
      <c r="G33" s="352"/>
      <c r="H33" s="352"/>
      <c r="I33" s="352"/>
      <c r="J33" s="352"/>
      <c r="K33" s="232"/>
    </row>
    <row r="34" spans="2:11" ht="15" customHeight="1">
      <c r="B34" s="235"/>
      <c r="C34" s="236"/>
      <c r="D34" s="234"/>
      <c r="E34" s="238" t="s">
        <v>131</v>
      </c>
      <c r="F34" s="234"/>
      <c r="G34" s="352" t="s">
        <v>940</v>
      </c>
      <c r="H34" s="352"/>
      <c r="I34" s="352"/>
      <c r="J34" s="352"/>
      <c r="K34" s="232"/>
    </row>
    <row r="35" spans="2:11" ht="30.75" customHeight="1">
      <c r="B35" s="235"/>
      <c r="C35" s="236"/>
      <c r="D35" s="234"/>
      <c r="E35" s="238" t="s">
        <v>941</v>
      </c>
      <c r="F35" s="234"/>
      <c r="G35" s="352" t="s">
        <v>942</v>
      </c>
      <c r="H35" s="352"/>
      <c r="I35" s="352"/>
      <c r="J35" s="352"/>
      <c r="K35" s="232"/>
    </row>
    <row r="36" spans="2:11" ht="15" customHeight="1">
      <c r="B36" s="235"/>
      <c r="C36" s="236"/>
      <c r="D36" s="234"/>
      <c r="E36" s="238" t="s">
        <v>52</v>
      </c>
      <c r="F36" s="234"/>
      <c r="G36" s="352" t="s">
        <v>943</v>
      </c>
      <c r="H36" s="352"/>
      <c r="I36" s="352"/>
      <c r="J36" s="352"/>
      <c r="K36" s="232"/>
    </row>
    <row r="37" spans="2:11" ht="15" customHeight="1">
      <c r="B37" s="235"/>
      <c r="C37" s="236"/>
      <c r="D37" s="234"/>
      <c r="E37" s="238" t="s">
        <v>132</v>
      </c>
      <c r="F37" s="234"/>
      <c r="G37" s="352" t="s">
        <v>944</v>
      </c>
      <c r="H37" s="352"/>
      <c r="I37" s="352"/>
      <c r="J37" s="352"/>
      <c r="K37" s="232"/>
    </row>
    <row r="38" spans="2:11" ht="15" customHeight="1">
      <c r="B38" s="235"/>
      <c r="C38" s="236"/>
      <c r="D38" s="234"/>
      <c r="E38" s="238" t="s">
        <v>133</v>
      </c>
      <c r="F38" s="234"/>
      <c r="G38" s="352" t="s">
        <v>945</v>
      </c>
      <c r="H38" s="352"/>
      <c r="I38" s="352"/>
      <c r="J38" s="352"/>
      <c r="K38" s="232"/>
    </row>
    <row r="39" spans="2:11" ht="15" customHeight="1">
      <c r="B39" s="235"/>
      <c r="C39" s="236"/>
      <c r="D39" s="234"/>
      <c r="E39" s="238" t="s">
        <v>134</v>
      </c>
      <c r="F39" s="234"/>
      <c r="G39" s="352" t="s">
        <v>946</v>
      </c>
      <c r="H39" s="352"/>
      <c r="I39" s="352"/>
      <c r="J39" s="352"/>
      <c r="K39" s="232"/>
    </row>
    <row r="40" spans="2:11" ht="15" customHeight="1">
      <c r="B40" s="235"/>
      <c r="C40" s="236"/>
      <c r="D40" s="234"/>
      <c r="E40" s="238" t="s">
        <v>947</v>
      </c>
      <c r="F40" s="234"/>
      <c r="G40" s="352" t="s">
        <v>948</v>
      </c>
      <c r="H40" s="352"/>
      <c r="I40" s="352"/>
      <c r="J40" s="352"/>
      <c r="K40" s="232"/>
    </row>
    <row r="41" spans="2:11" ht="15" customHeight="1">
      <c r="B41" s="235"/>
      <c r="C41" s="236"/>
      <c r="D41" s="234"/>
      <c r="E41" s="238"/>
      <c r="F41" s="234"/>
      <c r="G41" s="352" t="s">
        <v>949</v>
      </c>
      <c r="H41" s="352"/>
      <c r="I41" s="352"/>
      <c r="J41" s="352"/>
      <c r="K41" s="232"/>
    </row>
    <row r="42" spans="2:11" ht="15" customHeight="1">
      <c r="B42" s="235"/>
      <c r="C42" s="236"/>
      <c r="D42" s="234"/>
      <c r="E42" s="238" t="s">
        <v>950</v>
      </c>
      <c r="F42" s="234"/>
      <c r="G42" s="352" t="s">
        <v>951</v>
      </c>
      <c r="H42" s="352"/>
      <c r="I42" s="352"/>
      <c r="J42" s="352"/>
      <c r="K42" s="232"/>
    </row>
    <row r="43" spans="2:11" ht="15" customHeight="1">
      <c r="B43" s="235"/>
      <c r="C43" s="236"/>
      <c r="D43" s="234"/>
      <c r="E43" s="238" t="s">
        <v>136</v>
      </c>
      <c r="F43" s="234"/>
      <c r="G43" s="352" t="s">
        <v>952</v>
      </c>
      <c r="H43" s="352"/>
      <c r="I43" s="352"/>
      <c r="J43" s="352"/>
      <c r="K43" s="232"/>
    </row>
    <row r="44" spans="2:11" ht="12.75" customHeight="1">
      <c r="B44" s="235"/>
      <c r="C44" s="236"/>
      <c r="D44" s="234"/>
      <c r="E44" s="234"/>
      <c r="F44" s="234"/>
      <c r="G44" s="234"/>
      <c r="H44" s="234"/>
      <c r="I44" s="234"/>
      <c r="J44" s="234"/>
      <c r="K44" s="232"/>
    </row>
    <row r="45" spans="2:11" ht="15" customHeight="1">
      <c r="B45" s="235"/>
      <c r="C45" s="236"/>
      <c r="D45" s="352" t="s">
        <v>953</v>
      </c>
      <c r="E45" s="352"/>
      <c r="F45" s="352"/>
      <c r="G45" s="352"/>
      <c r="H45" s="352"/>
      <c r="I45" s="352"/>
      <c r="J45" s="352"/>
      <c r="K45" s="232"/>
    </row>
    <row r="46" spans="2:11" ht="15" customHeight="1">
      <c r="B46" s="235"/>
      <c r="C46" s="236"/>
      <c r="D46" s="236"/>
      <c r="E46" s="352" t="s">
        <v>954</v>
      </c>
      <c r="F46" s="352"/>
      <c r="G46" s="352"/>
      <c r="H46" s="352"/>
      <c r="I46" s="352"/>
      <c r="J46" s="352"/>
      <c r="K46" s="232"/>
    </row>
    <row r="47" spans="2:11" ht="15" customHeight="1">
      <c r="B47" s="235"/>
      <c r="C47" s="236"/>
      <c r="D47" s="236"/>
      <c r="E47" s="352" t="s">
        <v>955</v>
      </c>
      <c r="F47" s="352"/>
      <c r="G47" s="352"/>
      <c r="H47" s="352"/>
      <c r="I47" s="352"/>
      <c r="J47" s="352"/>
      <c r="K47" s="232"/>
    </row>
    <row r="48" spans="2:11" ht="15" customHeight="1">
      <c r="B48" s="235"/>
      <c r="C48" s="236"/>
      <c r="D48" s="236"/>
      <c r="E48" s="352" t="s">
        <v>956</v>
      </c>
      <c r="F48" s="352"/>
      <c r="G48" s="352"/>
      <c r="H48" s="352"/>
      <c r="I48" s="352"/>
      <c r="J48" s="352"/>
      <c r="K48" s="232"/>
    </row>
    <row r="49" spans="2:11" ht="15" customHeight="1">
      <c r="B49" s="235"/>
      <c r="C49" s="236"/>
      <c r="D49" s="352" t="s">
        <v>957</v>
      </c>
      <c r="E49" s="352"/>
      <c r="F49" s="352"/>
      <c r="G49" s="352"/>
      <c r="H49" s="352"/>
      <c r="I49" s="352"/>
      <c r="J49" s="352"/>
      <c r="K49" s="232"/>
    </row>
    <row r="50" spans="2:11" ht="25.5" customHeight="1">
      <c r="B50" s="231"/>
      <c r="C50" s="356" t="s">
        <v>958</v>
      </c>
      <c r="D50" s="356"/>
      <c r="E50" s="356"/>
      <c r="F50" s="356"/>
      <c r="G50" s="356"/>
      <c r="H50" s="356"/>
      <c r="I50" s="356"/>
      <c r="J50" s="356"/>
      <c r="K50" s="232"/>
    </row>
    <row r="51" spans="2:11" ht="5.3" customHeight="1">
      <c r="B51" s="231"/>
      <c r="C51" s="233"/>
      <c r="D51" s="233"/>
      <c r="E51" s="233"/>
      <c r="F51" s="233"/>
      <c r="G51" s="233"/>
      <c r="H51" s="233"/>
      <c r="I51" s="233"/>
      <c r="J51" s="233"/>
      <c r="K51" s="232"/>
    </row>
    <row r="52" spans="2:11" ht="15" customHeight="1">
      <c r="B52" s="231"/>
      <c r="C52" s="352" t="s">
        <v>959</v>
      </c>
      <c r="D52" s="352"/>
      <c r="E52" s="352"/>
      <c r="F52" s="352"/>
      <c r="G52" s="352"/>
      <c r="H52" s="352"/>
      <c r="I52" s="352"/>
      <c r="J52" s="352"/>
      <c r="K52" s="232"/>
    </row>
    <row r="53" spans="2:11" ht="15" customHeight="1">
      <c r="B53" s="231"/>
      <c r="C53" s="352" t="s">
        <v>960</v>
      </c>
      <c r="D53" s="352"/>
      <c r="E53" s="352"/>
      <c r="F53" s="352"/>
      <c r="G53" s="352"/>
      <c r="H53" s="352"/>
      <c r="I53" s="352"/>
      <c r="J53" s="352"/>
      <c r="K53" s="232"/>
    </row>
    <row r="54" spans="2:11" ht="12.75" customHeight="1">
      <c r="B54" s="231"/>
      <c r="C54" s="234"/>
      <c r="D54" s="234"/>
      <c r="E54" s="234"/>
      <c r="F54" s="234"/>
      <c r="G54" s="234"/>
      <c r="H54" s="234"/>
      <c r="I54" s="234"/>
      <c r="J54" s="234"/>
      <c r="K54" s="232"/>
    </row>
    <row r="55" spans="2:11" ht="15" customHeight="1">
      <c r="B55" s="231"/>
      <c r="C55" s="352" t="s">
        <v>961</v>
      </c>
      <c r="D55" s="352"/>
      <c r="E55" s="352"/>
      <c r="F55" s="352"/>
      <c r="G55" s="352"/>
      <c r="H55" s="352"/>
      <c r="I55" s="352"/>
      <c r="J55" s="352"/>
      <c r="K55" s="232"/>
    </row>
    <row r="56" spans="2:11" ht="15" customHeight="1">
      <c r="B56" s="231"/>
      <c r="C56" s="236"/>
      <c r="D56" s="352" t="s">
        <v>962</v>
      </c>
      <c r="E56" s="352"/>
      <c r="F56" s="352"/>
      <c r="G56" s="352"/>
      <c r="H56" s="352"/>
      <c r="I56" s="352"/>
      <c r="J56" s="352"/>
      <c r="K56" s="232"/>
    </row>
    <row r="57" spans="2:11" ht="15" customHeight="1">
      <c r="B57" s="231"/>
      <c r="C57" s="236"/>
      <c r="D57" s="352" t="s">
        <v>963</v>
      </c>
      <c r="E57" s="352"/>
      <c r="F57" s="352"/>
      <c r="G57" s="352"/>
      <c r="H57" s="352"/>
      <c r="I57" s="352"/>
      <c r="J57" s="352"/>
      <c r="K57" s="232"/>
    </row>
    <row r="58" spans="2:11" ht="15" customHeight="1">
      <c r="B58" s="231"/>
      <c r="C58" s="236"/>
      <c r="D58" s="352" t="s">
        <v>964</v>
      </c>
      <c r="E58" s="352"/>
      <c r="F58" s="352"/>
      <c r="G58" s="352"/>
      <c r="H58" s="352"/>
      <c r="I58" s="352"/>
      <c r="J58" s="352"/>
      <c r="K58" s="232"/>
    </row>
    <row r="59" spans="2:11" ht="15" customHeight="1">
      <c r="B59" s="231"/>
      <c r="C59" s="236"/>
      <c r="D59" s="352" t="s">
        <v>965</v>
      </c>
      <c r="E59" s="352"/>
      <c r="F59" s="352"/>
      <c r="G59" s="352"/>
      <c r="H59" s="352"/>
      <c r="I59" s="352"/>
      <c r="J59" s="352"/>
      <c r="K59" s="232"/>
    </row>
    <row r="60" spans="2:11" ht="15" customHeight="1">
      <c r="B60" s="231"/>
      <c r="C60" s="236"/>
      <c r="D60" s="353" t="s">
        <v>966</v>
      </c>
      <c r="E60" s="353"/>
      <c r="F60" s="353"/>
      <c r="G60" s="353"/>
      <c r="H60" s="353"/>
      <c r="I60" s="353"/>
      <c r="J60" s="353"/>
      <c r="K60" s="232"/>
    </row>
    <row r="61" spans="2:11" ht="15" customHeight="1">
      <c r="B61" s="231"/>
      <c r="C61" s="236"/>
      <c r="D61" s="352" t="s">
        <v>967</v>
      </c>
      <c r="E61" s="352"/>
      <c r="F61" s="352"/>
      <c r="G61" s="352"/>
      <c r="H61" s="352"/>
      <c r="I61" s="352"/>
      <c r="J61" s="352"/>
      <c r="K61" s="232"/>
    </row>
    <row r="62" spans="2:11" ht="12.75" customHeight="1">
      <c r="B62" s="231"/>
      <c r="C62" s="236"/>
      <c r="D62" s="236"/>
      <c r="E62" s="239"/>
      <c r="F62" s="236"/>
      <c r="G62" s="236"/>
      <c r="H62" s="236"/>
      <c r="I62" s="236"/>
      <c r="J62" s="236"/>
      <c r="K62" s="232"/>
    </row>
    <row r="63" spans="2:11" ht="15" customHeight="1">
      <c r="B63" s="231"/>
      <c r="C63" s="236"/>
      <c r="D63" s="352" t="s">
        <v>968</v>
      </c>
      <c r="E63" s="352"/>
      <c r="F63" s="352"/>
      <c r="G63" s="352"/>
      <c r="H63" s="352"/>
      <c r="I63" s="352"/>
      <c r="J63" s="352"/>
      <c r="K63" s="232"/>
    </row>
    <row r="64" spans="2:11" ht="15" customHeight="1">
      <c r="B64" s="231"/>
      <c r="C64" s="236"/>
      <c r="D64" s="353" t="s">
        <v>969</v>
      </c>
      <c r="E64" s="353"/>
      <c r="F64" s="353"/>
      <c r="G64" s="353"/>
      <c r="H64" s="353"/>
      <c r="I64" s="353"/>
      <c r="J64" s="353"/>
      <c r="K64" s="232"/>
    </row>
    <row r="65" spans="2:11" ht="15" customHeight="1">
      <c r="B65" s="231"/>
      <c r="C65" s="236"/>
      <c r="D65" s="352" t="s">
        <v>970</v>
      </c>
      <c r="E65" s="352"/>
      <c r="F65" s="352"/>
      <c r="G65" s="352"/>
      <c r="H65" s="352"/>
      <c r="I65" s="352"/>
      <c r="J65" s="352"/>
      <c r="K65" s="232"/>
    </row>
    <row r="66" spans="2:11" ht="15" customHeight="1">
      <c r="B66" s="231"/>
      <c r="C66" s="236"/>
      <c r="D66" s="352" t="s">
        <v>971</v>
      </c>
      <c r="E66" s="352"/>
      <c r="F66" s="352"/>
      <c r="G66" s="352"/>
      <c r="H66" s="352"/>
      <c r="I66" s="352"/>
      <c r="J66" s="352"/>
      <c r="K66" s="232"/>
    </row>
    <row r="67" spans="2:11" ht="15" customHeight="1">
      <c r="B67" s="231"/>
      <c r="C67" s="236"/>
      <c r="D67" s="352" t="s">
        <v>972</v>
      </c>
      <c r="E67" s="352"/>
      <c r="F67" s="352"/>
      <c r="G67" s="352"/>
      <c r="H67" s="352"/>
      <c r="I67" s="352"/>
      <c r="J67" s="352"/>
      <c r="K67" s="232"/>
    </row>
    <row r="68" spans="2:11" ht="15" customHeight="1">
      <c r="B68" s="231"/>
      <c r="C68" s="236"/>
      <c r="D68" s="352" t="s">
        <v>973</v>
      </c>
      <c r="E68" s="352"/>
      <c r="F68" s="352"/>
      <c r="G68" s="352"/>
      <c r="H68" s="352"/>
      <c r="I68" s="352"/>
      <c r="J68" s="352"/>
      <c r="K68" s="232"/>
    </row>
    <row r="69" spans="2:11" ht="12.75" customHeight="1">
      <c r="B69" s="240"/>
      <c r="C69" s="241"/>
      <c r="D69" s="241"/>
      <c r="E69" s="241"/>
      <c r="F69" s="241"/>
      <c r="G69" s="241"/>
      <c r="H69" s="241"/>
      <c r="I69" s="241"/>
      <c r="J69" s="241"/>
      <c r="K69" s="242"/>
    </row>
    <row r="70" spans="2:11" ht="18.7" customHeight="1">
      <c r="B70" s="243"/>
      <c r="C70" s="243"/>
      <c r="D70" s="243"/>
      <c r="E70" s="243"/>
      <c r="F70" s="243"/>
      <c r="G70" s="243"/>
      <c r="H70" s="243"/>
      <c r="I70" s="243"/>
      <c r="J70" s="243"/>
      <c r="K70" s="244"/>
    </row>
    <row r="71" spans="2:11" ht="18.7" customHeight="1">
      <c r="B71" s="244"/>
      <c r="C71" s="244"/>
      <c r="D71" s="244"/>
      <c r="E71" s="244"/>
      <c r="F71" s="244"/>
      <c r="G71" s="244"/>
      <c r="H71" s="244"/>
      <c r="I71" s="244"/>
      <c r="J71" s="244"/>
      <c r="K71" s="244"/>
    </row>
    <row r="72" spans="2:11" ht="7.5" customHeight="1">
      <c r="B72" s="245"/>
      <c r="C72" s="246"/>
      <c r="D72" s="246"/>
      <c r="E72" s="246"/>
      <c r="F72" s="246"/>
      <c r="G72" s="246"/>
      <c r="H72" s="246"/>
      <c r="I72" s="246"/>
      <c r="J72" s="246"/>
      <c r="K72" s="247"/>
    </row>
    <row r="73" spans="2:11" ht="45" customHeight="1">
      <c r="B73" s="248"/>
      <c r="C73" s="354" t="s">
        <v>92</v>
      </c>
      <c r="D73" s="354"/>
      <c r="E73" s="354"/>
      <c r="F73" s="354"/>
      <c r="G73" s="354"/>
      <c r="H73" s="354"/>
      <c r="I73" s="354"/>
      <c r="J73" s="354"/>
      <c r="K73" s="249"/>
    </row>
    <row r="74" spans="2:11" ht="17.3" customHeight="1">
      <c r="B74" s="248"/>
      <c r="C74" s="250" t="s">
        <v>974</v>
      </c>
      <c r="D74" s="250"/>
      <c r="E74" s="250"/>
      <c r="F74" s="250" t="s">
        <v>975</v>
      </c>
      <c r="G74" s="251"/>
      <c r="H74" s="250" t="s">
        <v>132</v>
      </c>
      <c r="I74" s="250" t="s">
        <v>56</v>
      </c>
      <c r="J74" s="250" t="s">
        <v>976</v>
      </c>
      <c r="K74" s="249"/>
    </row>
    <row r="75" spans="2:11" ht="17.3" customHeight="1">
      <c r="B75" s="248"/>
      <c r="C75" s="252" t="s">
        <v>977</v>
      </c>
      <c r="D75" s="252"/>
      <c r="E75" s="252"/>
      <c r="F75" s="253" t="s">
        <v>978</v>
      </c>
      <c r="G75" s="254"/>
      <c r="H75" s="252"/>
      <c r="I75" s="252"/>
      <c r="J75" s="252" t="s">
        <v>979</v>
      </c>
      <c r="K75" s="249"/>
    </row>
    <row r="76" spans="2:11" ht="5.3" customHeight="1">
      <c r="B76" s="248"/>
      <c r="C76" s="255"/>
      <c r="D76" s="255"/>
      <c r="E76" s="255"/>
      <c r="F76" s="255"/>
      <c r="G76" s="256"/>
      <c r="H76" s="255"/>
      <c r="I76" s="255"/>
      <c r="J76" s="255"/>
      <c r="K76" s="249"/>
    </row>
    <row r="77" spans="2:11" ht="15" customHeight="1">
      <c r="B77" s="248"/>
      <c r="C77" s="238" t="s">
        <v>52</v>
      </c>
      <c r="D77" s="255"/>
      <c r="E77" s="255"/>
      <c r="F77" s="257" t="s">
        <v>980</v>
      </c>
      <c r="G77" s="256"/>
      <c r="H77" s="238" t="s">
        <v>981</v>
      </c>
      <c r="I77" s="238" t="s">
        <v>982</v>
      </c>
      <c r="J77" s="238">
        <v>20</v>
      </c>
      <c r="K77" s="249"/>
    </row>
    <row r="78" spans="2:11" ht="15" customHeight="1">
      <c r="B78" s="248"/>
      <c r="C78" s="238" t="s">
        <v>983</v>
      </c>
      <c r="D78" s="238"/>
      <c r="E78" s="238"/>
      <c r="F78" s="257" t="s">
        <v>980</v>
      </c>
      <c r="G78" s="256"/>
      <c r="H78" s="238" t="s">
        <v>984</v>
      </c>
      <c r="I78" s="238" t="s">
        <v>982</v>
      </c>
      <c r="J78" s="238">
        <v>120</v>
      </c>
      <c r="K78" s="249"/>
    </row>
    <row r="79" spans="2:11" ht="15" customHeight="1">
      <c r="B79" s="258"/>
      <c r="C79" s="238" t="s">
        <v>985</v>
      </c>
      <c r="D79" s="238"/>
      <c r="E79" s="238"/>
      <c r="F79" s="257" t="s">
        <v>986</v>
      </c>
      <c r="G79" s="256"/>
      <c r="H79" s="238" t="s">
        <v>987</v>
      </c>
      <c r="I79" s="238" t="s">
        <v>982</v>
      </c>
      <c r="J79" s="238">
        <v>50</v>
      </c>
      <c r="K79" s="249"/>
    </row>
    <row r="80" spans="2:11" ht="15" customHeight="1">
      <c r="B80" s="258"/>
      <c r="C80" s="238" t="s">
        <v>988</v>
      </c>
      <c r="D80" s="238"/>
      <c r="E80" s="238"/>
      <c r="F80" s="257" t="s">
        <v>980</v>
      </c>
      <c r="G80" s="256"/>
      <c r="H80" s="238" t="s">
        <v>989</v>
      </c>
      <c r="I80" s="238" t="s">
        <v>990</v>
      </c>
      <c r="J80" s="238"/>
      <c r="K80" s="249"/>
    </row>
    <row r="81" spans="2:11" ht="15" customHeight="1">
      <c r="B81" s="258"/>
      <c r="C81" s="259" t="s">
        <v>991</v>
      </c>
      <c r="D81" s="259"/>
      <c r="E81" s="259"/>
      <c r="F81" s="260" t="s">
        <v>986</v>
      </c>
      <c r="G81" s="259"/>
      <c r="H81" s="259" t="s">
        <v>992</v>
      </c>
      <c r="I81" s="259" t="s">
        <v>982</v>
      </c>
      <c r="J81" s="259">
        <v>15</v>
      </c>
      <c r="K81" s="249"/>
    </row>
    <row r="82" spans="2:11" ht="15" customHeight="1">
      <c r="B82" s="258"/>
      <c r="C82" s="259" t="s">
        <v>993</v>
      </c>
      <c r="D82" s="259"/>
      <c r="E82" s="259"/>
      <c r="F82" s="260" t="s">
        <v>986</v>
      </c>
      <c r="G82" s="259"/>
      <c r="H82" s="259" t="s">
        <v>994</v>
      </c>
      <c r="I82" s="259" t="s">
        <v>982</v>
      </c>
      <c r="J82" s="259">
        <v>15</v>
      </c>
      <c r="K82" s="249"/>
    </row>
    <row r="83" spans="2:11" ht="15" customHeight="1">
      <c r="B83" s="258"/>
      <c r="C83" s="259" t="s">
        <v>995</v>
      </c>
      <c r="D83" s="259"/>
      <c r="E83" s="259"/>
      <c r="F83" s="260" t="s">
        <v>986</v>
      </c>
      <c r="G83" s="259"/>
      <c r="H83" s="259" t="s">
        <v>996</v>
      </c>
      <c r="I83" s="259" t="s">
        <v>982</v>
      </c>
      <c r="J83" s="259">
        <v>20</v>
      </c>
      <c r="K83" s="249"/>
    </row>
    <row r="84" spans="2:11" ht="15" customHeight="1">
      <c r="B84" s="258"/>
      <c r="C84" s="259" t="s">
        <v>997</v>
      </c>
      <c r="D84" s="259"/>
      <c r="E84" s="259"/>
      <c r="F84" s="260" t="s">
        <v>986</v>
      </c>
      <c r="G84" s="259"/>
      <c r="H84" s="259" t="s">
        <v>998</v>
      </c>
      <c r="I84" s="259" t="s">
        <v>982</v>
      </c>
      <c r="J84" s="259">
        <v>20</v>
      </c>
      <c r="K84" s="249"/>
    </row>
    <row r="85" spans="2:11" ht="15" customHeight="1">
      <c r="B85" s="258"/>
      <c r="C85" s="238" t="s">
        <v>999</v>
      </c>
      <c r="D85" s="238"/>
      <c r="E85" s="238"/>
      <c r="F85" s="257" t="s">
        <v>986</v>
      </c>
      <c r="G85" s="256"/>
      <c r="H85" s="238" t="s">
        <v>1000</v>
      </c>
      <c r="I85" s="238" t="s">
        <v>982</v>
      </c>
      <c r="J85" s="238">
        <v>50</v>
      </c>
      <c r="K85" s="249"/>
    </row>
    <row r="86" spans="2:11" ht="15" customHeight="1">
      <c r="B86" s="258"/>
      <c r="C86" s="238" t="s">
        <v>1001</v>
      </c>
      <c r="D86" s="238"/>
      <c r="E86" s="238"/>
      <c r="F86" s="257" t="s">
        <v>986</v>
      </c>
      <c r="G86" s="256"/>
      <c r="H86" s="238" t="s">
        <v>1002</v>
      </c>
      <c r="I86" s="238" t="s">
        <v>982</v>
      </c>
      <c r="J86" s="238">
        <v>20</v>
      </c>
      <c r="K86" s="249"/>
    </row>
    <row r="87" spans="2:11" ht="15" customHeight="1">
      <c r="B87" s="258"/>
      <c r="C87" s="238" t="s">
        <v>1003</v>
      </c>
      <c r="D87" s="238"/>
      <c r="E87" s="238"/>
      <c r="F87" s="257" t="s">
        <v>986</v>
      </c>
      <c r="G87" s="256"/>
      <c r="H87" s="238" t="s">
        <v>1004</v>
      </c>
      <c r="I87" s="238" t="s">
        <v>982</v>
      </c>
      <c r="J87" s="238">
        <v>20</v>
      </c>
      <c r="K87" s="249"/>
    </row>
    <row r="88" spans="2:11" ht="15" customHeight="1">
      <c r="B88" s="258"/>
      <c r="C88" s="238" t="s">
        <v>1005</v>
      </c>
      <c r="D88" s="238"/>
      <c r="E88" s="238"/>
      <c r="F88" s="257" t="s">
        <v>986</v>
      </c>
      <c r="G88" s="256"/>
      <c r="H88" s="238" t="s">
        <v>1006</v>
      </c>
      <c r="I88" s="238" t="s">
        <v>982</v>
      </c>
      <c r="J88" s="238">
        <v>50</v>
      </c>
      <c r="K88" s="249"/>
    </row>
    <row r="89" spans="2:11" ht="15" customHeight="1">
      <c r="B89" s="258"/>
      <c r="C89" s="238" t="s">
        <v>1007</v>
      </c>
      <c r="D89" s="238"/>
      <c r="E89" s="238"/>
      <c r="F89" s="257" t="s">
        <v>986</v>
      </c>
      <c r="G89" s="256"/>
      <c r="H89" s="238" t="s">
        <v>1007</v>
      </c>
      <c r="I89" s="238" t="s">
        <v>982</v>
      </c>
      <c r="J89" s="238">
        <v>50</v>
      </c>
      <c r="K89" s="249"/>
    </row>
    <row r="90" spans="2:11" ht="15" customHeight="1">
      <c r="B90" s="258"/>
      <c r="C90" s="238" t="s">
        <v>137</v>
      </c>
      <c r="D90" s="238"/>
      <c r="E90" s="238"/>
      <c r="F90" s="257" t="s">
        <v>986</v>
      </c>
      <c r="G90" s="256"/>
      <c r="H90" s="238" t="s">
        <v>1008</v>
      </c>
      <c r="I90" s="238" t="s">
        <v>982</v>
      </c>
      <c r="J90" s="238">
        <v>255</v>
      </c>
      <c r="K90" s="249"/>
    </row>
    <row r="91" spans="2:11" ht="15" customHeight="1">
      <c r="B91" s="258"/>
      <c r="C91" s="238" t="s">
        <v>1009</v>
      </c>
      <c r="D91" s="238"/>
      <c r="E91" s="238"/>
      <c r="F91" s="257" t="s">
        <v>980</v>
      </c>
      <c r="G91" s="256"/>
      <c r="H91" s="238" t="s">
        <v>1010</v>
      </c>
      <c r="I91" s="238" t="s">
        <v>1011</v>
      </c>
      <c r="J91" s="238"/>
      <c r="K91" s="249"/>
    </row>
    <row r="92" spans="2:11" ht="15" customHeight="1">
      <c r="B92" s="258"/>
      <c r="C92" s="238" t="s">
        <v>1012</v>
      </c>
      <c r="D92" s="238"/>
      <c r="E92" s="238"/>
      <c r="F92" s="257" t="s">
        <v>980</v>
      </c>
      <c r="G92" s="256"/>
      <c r="H92" s="238" t="s">
        <v>1013</v>
      </c>
      <c r="I92" s="238" t="s">
        <v>1014</v>
      </c>
      <c r="J92" s="238"/>
      <c r="K92" s="249"/>
    </row>
    <row r="93" spans="2:11" ht="15" customHeight="1">
      <c r="B93" s="258"/>
      <c r="C93" s="238" t="s">
        <v>1015</v>
      </c>
      <c r="D93" s="238"/>
      <c r="E93" s="238"/>
      <c r="F93" s="257" t="s">
        <v>980</v>
      </c>
      <c r="G93" s="256"/>
      <c r="H93" s="238" t="s">
        <v>1015</v>
      </c>
      <c r="I93" s="238" t="s">
        <v>1014</v>
      </c>
      <c r="J93" s="238"/>
      <c r="K93" s="249"/>
    </row>
    <row r="94" spans="2:11" ht="15" customHeight="1">
      <c r="B94" s="258"/>
      <c r="C94" s="238" t="s">
        <v>37</v>
      </c>
      <c r="D94" s="238"/>
      <c r="E94" s="238"/>
      <c r="F94" s="257" t="s">
        <v>980</v>
      </c>
      <c r="G94" s="256"/>
      <c r="H94" s="238" t="s">
        <v>1016</v>
      </c>
      <c r="I94" s="238" t="s">
        <v>1014</v>
      </c>
      <c r="J94" s="238"/>
      <c r="K94" s="249"/>
    </row>
    <row r="95" spans="2:11" ht="15" customHeight="1">
      <c r="B95" s="258"/>
      <c r="C95" s="238" t="s">
        <v>47</v>
      </c>
      <c r="D95" s="238"/>
      <c r="E95" s="238"/>
      <c r="F95" s="257" t="s">
        <v>980</v>
      </c>
      <c r="G95" s="256"/>
      <c r="H95" s="238" t="s">
        <v>1017</v>
      </c>
      <c r="I95" s="238" t="s">
        <v>1014</v>
      </c>
      <c r="J95" s="238"/>
      <c r="K95" s="249"/>
    </row>
    <row r="96" spans="2:11" ht="15" customHeight="1">
      <c r="B96" s="261"/>
      <c r="C96" s="262"/>
      <c r="D96" s="262"/>
      <c r="E96" s="262"/>
      <c r="F96" s="262"/>
      <c r="G96" s="262"/>
      <c r="H96" s="262"/>
      <c r="I96" s="262"/>
      <c r="J96" s="262"/>
      <c r="K96" s="263"/>
    </row>
    <row r="97" spans="2:11" ht="18.7" customHeight="1">
      <c r="B97" s="264"/>
      <c r="C97" s="265"/>
      <c r="D97" s="265"/>
      <c r="E97" s="265"/>
      <c r="F97" s="265"/>
      <c r="G97" s="265"/>
      <c r="H97" s="265"/>
      <c r="I97" s="265"/>
      <c r="J97" s="265"/>
      <c r="K97" s="264"/>
    </row>
    <row r="98" spans="2:11" ht="18.7" customHeight="1">
      <c r="B98" s="244"/>
      <c r="C98" s="244"/>
      <c r="D98" s="244"/>
      <c r="E98" s="244"/>
      <c r="F98" s="244"/>
      <c r="G98" s="244"/>
      <c r="H98" s="244"/>
      <c r="I98" s="244"/>
      <c r="J98" s="244"/>
      <c r="K98" s="244"/>
    </row>
    <row r="99" spans="2:11" ht="7.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7"/>
    </row>
    <row r="100" spans="2:11" ht="45" customHeight="1">
      <c r="B100" s="248"/>
      <c r="C100" s="354" t="s">
        <v>1018</v>
      </c>
      <c r="D100" s="354"/>
      <c r="E100" s="354"/>
      <c r="F100" s="354"/>
      <c r="G100" s="354"/>
      <c r="H100" s="354"/>
      <c r="I100" s="354"/>
      <c r="J100" s="354"/>
      <c r="K100" s="249"/>
    </row>
    <row r="101" spans="2:11" ht="17.3" customHeight="1">
      <c r="B101" s="248"/>
      <c r="C101" s="250" t="s">
        <v>974</v>
      </c>
      <c r="D101" s="250"/>
      <c r="E101" s="250"/>
      <c r="F101" s="250" t="s">
        <v>975</v>
      </c>
      <c r="G101" s="251"/>
      <c r="H101" s="250" t="s">
        <v>132</v>
      </c>
      <c r="I101" s="250" t="s">
        <v>56</v>
      </c>
      <c r="J101" s="250" t="s">
        <v>976</v>
      </c>
      <c r="K101" s="249"/>
    </row>
    <row r="102" spans="2:11" ht="17.3" customHeight="1">
      <c r="B102" s="248"/>
      <c r="C102" s="252" t="s">
        <v>977</v>
      </c>
      <c r="D102" s="252"/>
      <c r="E102" s="252"/>
      <c r="F102" s="253" t="s">
        <v>978</v>
      </c>
      <c r="G102" s="254"/>
      <c r="H102" s="252"/>
      <c r="I102" s="252"/>
      <c r="J102" s="252" t="s">
        <v>979</v>
      </c>
      <c r="K102" s="249"/>
    </row>
    <row r="103" spans="2:11" ht="5.3" customHeight="1">
      <c r="B103" s="248"/>
      <c r="C103" s="250"/>
      <c r="D103" s="250"/>
      <c r="E103" s="250"/>
      <c r="F103" s="250"/>
      <c r="G103" s="266"/>
      <c r="H103" s="250"/>
      <c r="I103" s="250"/>
      <c r="J103" s="250"/>
      <c r="K103" s="249"/>
    </row>
    <row r="104" spans="2:11" ht="15" customHeight="1">
      <c r="B104" s="248"/>
      <c r="C104" s="238" t="s">
        <v>52</v>
      </c>
      <c r="D104" s="255"/>
      <c r="E104" s="255"/>
      <c r="F104" s="257" t="s">
        <v>980</v>
      </c>
      <c r="G104" s="266"/>
      <c r="H104" s="238" t="s">
        <v>1019</v>
      </c>
      <c r="I104" s="238" t="s">
        <v>982</v>
      </c>
      <c r="J104" s="238">
        <v>20</v>
      </c>
      <c r="K104" s="249"/>
    </row>
    <row r="105" spans="2:11" ht="15" customHeight="1">
      <c r="B105" s="248"/>
      <c r="C105" s="238" t="s">
        <v>983</v>
      </c>
      <c r="D105" s="238"/>
      <c r="E105" s="238"/>
      <c r="F105" s="257" t="s">
        <v>980</v>
      </c>
      <c r="G105" s="238"/>
      <c r="H105" s="238" t="s">
        <v>1019</v>
      </c>
      <c r="I105" s="238" t="s">
        <v>982</v>
      </c>
      <c r="J105" s="238">
        <v>120</v>
      </c>
      <c r="K105" s="249"/>
    </row>
    <row r="106" spans="2:11" ht="15" customHeight="1">
      <c r="B106" s="258"/>
      <c r="C106" s="238" t="s">
        <v>985</v>
      </c>
      <c r="D106" s="238"/>
      <c r="E106" s="238"/>
      <c r="F106" s="257" t="s">
        <v>986</v>
      </c>
      <c r="G106" s="238"/>
      <c r="H106" s="238" t="s">
        <v>1019</v>
      </c>
      <c r="I106" s="238" t="s">
        <v>982</v>
      </c>
      <c r="J106" s="238">
        <v>50</v>
      </c>
      <c r="K106" s="249"/>
    </row>
    <row r="107" spans="2:11" ht="15" customHeight="1">
      <c r="B107" s="258"/>
      <c r="C107" s="238" t="s">
        <v>988</v>
      </c>
      <c r="D107" s="238"/>
      <c r="E107" s="238"/>
      <c r="F107" s="257" t="s">
        <v>980</v>
      </c>
      <c r="G107" s="238"/>
      <c r="H107" s="238" t="s">
        <v>1019</v>
      </c>
      <c r="I107" s="238" t="s">
        <v>990</v>
      </c>
      <c r="J107" s="238"/>
      <c r="K107" s="249"/>
    </row>
    <row r="108" spans="2:11" ht="15" customHeight="1">
      <c r="B108" s="258"/>
      <c r="C108" s="238" t="s">
        <v>999</v>
      </c>
      <c r="D108" s="238"/>
      <c r="E108" s="238"/>
      <c r="F108" s="257" t="s">
        <v>986</v>
      </c>
      <c r="G108" s="238"/>
      <c r="H108" s="238" t="s">
        <v>1019</v>
      </c>
      <c r="I108" s="238" t="s">
        <v>982</v>
      </c>
      <c r="J108" s="238">
        <v>50</v>
      </c>
      <c r="K108" s="249"/>
    </row>
    <row r="109" spans="2:11" ht="15" customHeight="1">
      <c r="B109" s="258"/>
      <c r="C109" s="238" t="s">
        <v>1007</v>
      </c>
      <c r="D109" s="238"/>
      <c r="E109" s="238"/>
      <c r="F109" s="257" t="s">
        <v>986</v>
      </c>
      <c r="G109" s="238"/>
      <c r="H109" s="238" t="s">
        <v>1019</v>
      </c>
      <c r="I109" s="238" t="s">
        <v>982</v>
      </c>
      <c r="J109" s="238">
        <v>50</v>
      </c>
      <c r="K109" s="249"/>
    </row>
    <row r="110" spans="2:11" ht="15" customHeight="1">
      <c r="B110" s="258"/>
      <c r="C110" s="238" t="s">
        <v>1005</v>
      </c>
      <c r="D110" s="238"/>
      <c r="E110" s="238"/>
      <c r="F110" s="257" t="s">
        <v>986</v>
      </c>
      <c r="G110" s="238"/>
      <c r="H110" s="238" t="s">
        <v>1019</v>
      </c>
      <c r="I110" s="238" t="s">
        <v>982</v>
      </c>
      <c r="J110" s="238">
        <v>50</v>
      </c>
      <c r="K110" s="249"/>
    </row>
    <row r="111" spans="2:11" ht="15" customHeight="1">
      <c r="B111" s="258"/>
      <c r="C111" s="238" t="s">
        <v>52</v>
      </c>
      <c r="D111" s="238"/>
      <c r="E111" s="238"/>
      <c r="F111" s="257" t="s">
        <v>980</v>
      </c>
      <c r="G111" s="238"/>
      <c r="H111" s="238" t="s">
        <v>1020</v>
      </c>
      <c r="I111" s="238" t="s">
        <v>982</v>
      </c>
      <c r="J111" s="238">
        <v>20</v>
      </c>
      <c r="K111" s="249"/>
    </row>
    <row r="112" spans="2:11" ht="15" customHeight="1">
      <c r="B112" s="258"/>
      <c r="C112" s="238" t="s">
        <v>1021</v>
      </c>
      <c r="D112" s="238"/>
      <c r="E112" s="238"/>
      <c r="F112" s="257" t="s">
        <v>980</v>
      </c>
      <c r="G112" s="238"/>
      <c r="H112" s="238" t="s">
        <v>1022</v>
      </c>
      <c r="I112" s="238" t="s">
        <v>982</v>
      </c>
      <c r="J112" s="238">
        <v>120</v>
      </c>
      <c r="K112" s="249"/>
    </row>
    <row r="113" spans="2:11" ht="15" customHeight="1">
      <c r="B113" s="258"/>
      <c r="C113" s="238" t="s">
        <v>37</v>
      </c>
      <c r="D113" s="238"/>
      <c r="E113" s="238"/>
      <c r="F113" s="257" t="s">
        <v>980</v>
      </c>
      <c r="G113" s="238"/>
      <c r="H113" s="238" t="s">
        <v>1023</v>
      </c>
      <c r="I113" s="238" t="s">
        <v>1014</v>
      </c>
      <c r="J113" s="238"/>
      <c r="K113" s="249"/>
    </row>
    <row r="114" spans="2:11" ht="15" customHeight="1">
      <c r="B114" s="258"/>
      <c r="C114" s="238" t="s">
        <v>47</v>
      </c>
      <c r="D114" s="238"/>
      <c r="E114" s="238"/>
      <c r="F114" s="257" t="s">
        <v>980</v>
      </c>
      <c r="G114" s="238"/>
      <c r="H114" s="238" t="s">
        <v>1024</v>
      </c>
      <c r="I114" s="238" t="s">
        <v>1014</v>
      </c>
      <c r="J114" s="238"/>
      <c r="K114" s="249"/>
    </row>
    <row r="115" spans="2:11" ht="15" customHeight="1">
      <c r="B115" s="258"/>
      <c r="C115" s="238" t="s">
        <v>56</v>
      </c>
      <c r="D115" s="238"/>
      <c r="E115" s="238"/>
      <c r="F115" s="257" t="s">
        <v>980</v>
      </c>
      <c r="G115" s="238"/>
      <c r="H115" s="238" t="s">
        <v>1025</v>
      </c>
      <c r="I115" s="238" t="s">
        <v>1026</v>
      </c>
      <c r="J115" s="238"/>
      <c r="K115" s="249"/>
    </row>
    <row r="116" spans="2:11" ht="15" customHeight="1">
      <c r="B116" s="261"/>
      <c r="C116" s="267"/>
      <c r="D116" s="267"/>
      <c r="E116" s="267"/>
      <c r="F116" s="267"/>
      <c r="G116" s="267"/>
      <c r="H116" s="267"/>
      <c r="I116" s="267"/>
      <c r="J116" s="267"/>
      <c r="K116" s="263"/>
    </row>
    <row r="117" spans="2:11" ht="18.7" customHeight="1">
      <c r="B117" s="268"/>
      <c r="C117" s="234"/>
      <c r="D117" s="234"/>
      <c r="E117" s="234"/>
      <c r="F117" s="269"/>
      <c r="G117" s="234"/>
      <c r="H117" s="234"/>
      <c r="I117" s="234"/>
      <c r="J117" s="234"/>
      <c r="K117" s="268"/>
    </row>
    <row r="118" spans="2:11" ht="18.7" customHeight="1"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</row>
    <row r="119" spans="2:11" ht="7.5" customHeight="1">
      <c r="B119" s="270"/>
      <c r="C119" s="271"/>
      <c r="D119" s="271"/>
      <c r="E119" s="271"/>
      <c r="F119" s="271"/>
      <c r="G119" s="271"/>
      <c r="H119" s="271"/>
      <c r="I119" s="271"/>
      <c r="J119" s="271"/>
      <c r="K119" s="272"/>
    </row>
    <row r="120" spans="2:11" ht="45" customHeight="1">
      <c r="B120" s="273"/>
      <c r="C120" s="349" t="s">
        <v>1027</v>
      </c>
      <c r="D120" s="349"/>
      <c r="E120" s="349"/>
      <c r="F120" s="349"/>
      <c r="G120" s="349"/>
      <c r="H120" s="349"/>
      <c r="I120" s="349"/>
      <c r="J120" s="349"/>
      <c r="K120" s="274"/>
    </row>
    <row r="121" spans="2:11" ht="17.3" customHeight="1">
      <c r="B121" s="275"/>
      <c r="C121" s="250" t="s">
        <v>974</v>
      </c>
      <c r="D121" s="250"/>
      <c r="E121" s="250"/>
      <c r="F121" s="250" t="s">
        <v>975</v>
      </c>
      <c r="G121" s="251"/>
      <c r="H121" s="250" t="s">
        <v>132</v>
      </c>
      <c r="I121" s="250" t="s">
        <v>56</v>
      </c>
      <c r="J121" s="250" t="s">
        <v>976</v>
      </c>
      <c r="K121" s="276"/>
    </row>
    <row r="122" spans="2:11" ht="17.3" customHeight="1">
      <c r="B122" s="275"/>
      <c r="C122" s="252" t="s">
        <v>977</v>
      </c>
      <c r="D122" s="252"/>
      <c r="E122" s="252"/>
      <c r="F122" s="253" t="s">
        <v>978</v>
      </c>
      <c r="G122" s="254"/>
      <c r="H122" s="252"/>
      <c r="I122" s="252"/>
      <c r="J122" s="252" t="s">
        <v>979</v>
      </c>
      <c r="K122" s="276"/>
    </row>
    <row r="123" spans="2:11" ht="5.3" customHeight="1">
      <c r="B123" s="277"/>
      <c r="C123" s="255"/>
      <c r="D123" s="255"/>
      <c r="E123" s="255"/>
      <c r="F123" s="255"/>
      <c r="G123" s="238"/>
      <c r="H123" s="255"/>
      <c r="I123" s="255"/>
      <c r="J123" s="255"/>
      <c r="K123" s="278"/>
    </row>
    <row r="124" spans="2:11" ht="15" customHeight="1">
      <c r="B124" s="277"/>
      <c r="C124" s="238" t="s">
        <v>983</v>
      </c>
      <c r="D124" s="255"/>
      <c r="E124" s="255"/>
      <c r="F124" s="257" t="s">
        <v>980</v>
      </c>
      <c r="G124" s="238"/>
      <c r="H124" s="238" t="s">
        <v>1019</v>
      </c>
      <c r="I124" s="238" t="s">
        <v>982</v>
      </c>
      <c r="J124" s="238">
        <v>120</v>
      </c>
      <c r="K124" s="279"/>
    </row>
    <row r="125" spans="2:11" ht="15" customHeight="1">
      <c r="B125" s="277"/>
      <c r="C125" s="238" t="s">
        <v>1028</v>
      </c>
      <c r="D125" s="238"/>
      <c r="E125" s="238"/>
      <c r="F125" s="257" t="s">
        <v>980</v>
      </c>
      <c r="G125" s="238"/>
      <c r="H125" s="238" t="s">
        <v>1029</v>
      </c>
      <c r="I125" s="238" t="s">
        <v>982</v>
      </c>
      <c r="J125" s="238" t="s">
        <v>1030</v>
      </c>
      <c r="K125" s="279"/>
    </row>
    <row r="126" spans="2:11" ht="15" customHeight="1">
      <c r="B126" s="277"/>
      <c r="C126" s="238" t="s">
        <v>929</v>
      </c>
      <c r="D126" s="238"/>
      <c r="E126" s="238"/>
      <c r="F126" s="257" t="s">
        <v>980</v>
      </c>
      <c r="G126" s="238"/>
      <c r="H126" s="238" t="s">
        <v>1031</v>
      </c>
      <c r="I126" s="238" t="s">
        <v>982</v>
      </c>
      <c r="J126" s="238" t="s">
        <v>1030</v>
      </c>
      <c r="K126" s="279"/>
    </row>
    <row r="127" spans="2:11" ht="15" customHeight="1">
      <c r="B127" s="277"/>
      <c r="C127" s="238" t="s">
        <v>991</v>
      </c>
      <c r="D127" s="238"/>
      <c r="E127" s="238"/>
      <c r="F127" s="257" t="s">
        <v>986</v>
      </c>
      <c r="G127" s="238"/>
      <c r="H127" s="238" t="s">
        <v>992</v>
      </c>
      <c r="I127" s="238" t="s">
        <v>982</v>
      </c>
      <c r="J127" s="238">
        <v>15</v>
      </c>
      <c r="K127" s="279"/>
    </row>
    <row r="128" spans="2:11" ht="15" customHeight="1">
      <c r="B128" s="277"/>
      <c r="C128" s="259" t="s">
        <v>993</v>
      </c>
      <c r="D128" s="259"/>
      <c r="E128" s="259"/>
      <c r="F128" s="260" t="s">
        <v>986</v>
      </c>
      <c r="G128" s="259"/>
      <c r="H128" s="259" t="s">
        <v>994</v>
      </c>
      <c r="I128" s="259" t="s">
        <v>982</v>
      </c>
      <c r="J128" s="259">
        <v>15</v>
      </c>
      <c r="K128" s="279"/>
    </row>
    <row r="129" spans="2:11" ht="15" customHeight="1">
      <c r="B129" s="277"/>
      <c r="C129" s="259" t="s">
        <v>995</v>
      </c>
      <c r="D129" s="259"/>
      <c r="E129" s="259"/>
      <c r="F129" s="260" t="s">
        <v>986</v>
      </c>
      <c r="G129" s="259"/>
      <c r="H129" s="259" t="s">
        <v>996</v>
      </c>
      <c r="I129" s="259" t="s">
        <v>982</v>
      </c>
      <c r="J129" s="259">
        <v>20</v>
      </c>
      <c r="K129" s="279"/>
    </row>
    <row r="130" spans="2:11" ht="15" customHeight="1">
      <c r="B130" s="277"/>
      <c r="C130" s="259" t="s">
        <v>997</v>
      </c>
      <c r="D130" s="259"/>
      <c r="E130" s="259"/>
      <c r="F130" s="260" t="s">
        <v>986</v>
      </c>
      <c r="G130" s="259"/>
      <c r="H130" s="259" t="s">
        <v>998</v>
      </c>
      <c r="I130" s="259" t="s">
        <v>982</v>
      </c>
      <c r="J130" s="259">
        <v>20</v>
      </c>
      <c r="K130" s="279"/>
    </row>
    <row r="131" spans="2:11" ht="15" customHeight="1">
      <c r="B131" s="277"/>
      <c r="C131" s="238" t="s">
        <v>985</v>
      </c>
      <c r="D131" s="238"/>
      <c r="E131" s="238"/>
      <c r="F131" s="257" t="s">
        <v>986</v>
      </c>
      <c r="G131" s="238"/>
      <c r="H131" s="238" t="s">
        <v>1019</v>
      </c>
      <c r="I131" s="238" t="s">
        <v>982</v>
      </c>
      <c r="J131" s="238">
        <v>50</v>
      </c>
      <c r="K131" s="279"/>
    </row>
    <row r="132" spans="2:11" ht="15" customHeight="1">
      <c r="B132" s="277"/>
      <c r="C132" s="238" t="s">
        <v>999</v>
      </c>
      <c r="D132" s="238"/>
      <c r="E132" s="238"/>
      <c r="F132" s="257" t="s">
        <v>986</v>
      </c>
      <c r="G132" s="238"/>
      <c r="H132" s="238" t="s">
        <v>1019</v>
      </c>
      <c r="I132" s="238" t="s">
        <v>982</v>
      </c>
      <c r="J132" s="238">
        <v>50</v>
      </c>
      <c r="K132" s="279"/>
    </row>
    <row r="133" spans="2:11" ht="15" customHeight="1">
      <c r="B133" s="277"/>
      <c r="C133" s="238" t="s">
        <v>1005</v>
      </c>
      <c r="D133" s="238"/>
      <c r="E133" s="238"/>
      <c r="F133" s="257" t="s">
        <v>986</v>
      </c>
      <c r="G133" s="238"/>
      <c r="H133" s="238" t="s">
        <v>1019</v>
      </c>
      <c r="I133" s="238" t="s">
        <v>982</v>
      </c>
      <c r="J133" s="238">
        <v>50</v>
      </c>
      <c r="K133" s="279"/>
    </row>
    <row r="134" spans="2:11" ht="15" customHeight="1">
      <c r="B134" s="277"/>
      <c r="C134" s="238" t="s">
        <v>1007</v>
      </c>
      <c r="D134" s="238"/>
      <c r="E134" s="238"/>
      <c r="F134" s="257" t="s">
        <v>986</v>
      </c>
      <c r="G134" s="238"/>
      <c r="H134" s="238" t="s">
        <v>1019</v>
      </c>
      <c r="I134" s="238" t="s">
        <v>982</v>
      </c>
      <c r="J134" s="238">
        <v>50</v>
      </c>
      <c r="K134" s="279"/>
    </row>
    <row r="135" spans="2:11" ht="15" customHeight="1">
      <c r="B135" s="277"/>
      <c r="C135" s="238" t="s">
        <v>137</v>
      </c>
      <c r="D135" s="238"/>
      <c r="E135" s="238"/>
      <c r="F135" s="257" t="s">
        <v>986</v>
      </c>
      <c r="G135" s="238"/>
      <c r="H135" s="238" t="s">
        <v>1032</v>
      </c>
      <c r="I135" s="238" t="s">
        <v>982</v>
      </c>
      <c r="J135" s="238">
        <v>255</v>
      </c>
      <c r="K135" s="279"/>
    </row>
    <row r="136" spans="2:11" ht="15" customHeight="1">
      <c r="B136" s="277"/>
      <c r="C136" s="238" t="s">
        <v>1009</v>
      </c>
      <c r="D136" s="238"/>
      <c r="E136" s="238"/>
      <c r="F136" s="257" t="s">
        <v>980</v>
      </c>
      <c r="G136" s="238"/>
      <c r="H136" s="238" t="s">
        <v>1033</v>
      </c>
      <c r="I136" s="238" t="s">
        <v>1011</v>
      </c>
      <c r="J136" s="238"/>
      <c r="K136" s="279"/>
    </row>
    <row r="137" spans="2:11" ht="15" customHeight="1">
      <c r="B137" s="277"/>
      <c r="C137" s="238" t="s">
        <v>1012</v>
      </c>
      <c r="D137" s="238"/>
      <c r="E137" s="238"/>
      <c r="F137" s="257" t="s">
        <v>980</v>
      </c>
      <c r="G137" s="238"/>
      <c r="H137" s="238" t="s">
        <v>1034</v>
      </c>
      <c r="I137" s="238" t="s">
        <v>1014</v>
      </c>
      <c r="J137" s="238"/>
      <c r="K137" s="279"/>
    </row>
    <row r="138" spans="2:11" ht="15" customHeight="1">
      <c r="B138" s="277"/>
      <c r="C138" s="238" t="s">
        <v>1015</v>
      </c>
      <c r="D138" s="238"/>
      <c r="E138" s="238"/>
      <c r="F138" s="257" t="s">
        <v>980</v>
      </c>
      <c r="G138" s="238"/>
      <c r="H138" s="238" t="s">
        <v>1015</v>
      </c>
      <c r="I138" s="238" t="s">
        <v>1014</v>
      </c>
      <c r="J138" s="238"/>
      <c r="K138" s="279"/>
    </row>
    <row r="139" spans="2:11" ht="15" customHeight="1">
      <c r="B139" s="277"/>
      <c r="C139" s="238" t="s">
        <v>37</v>
      </c>
      <c r="D139" s="238"/>
      <c r="E139" s="238"/>
      <c r="F139" s="257" t="s">
        <v>980</v>
      </c>
      <c r="G139" s="238"/>
      <c r="H139" s="238" t="s">
        <v>1035</v>
      </c>
      <c r="I139" s="238" t="s">
        <v>1014</v>
      </c>
      <c r="J139" s="238"/>
      <c r="K139" s="279"/>
    </row>
    <row r="140" spans="2:11" ht="15" customHeight="1">
      <c r="B140" s="277"/>
      <c r="C140" s="238" t="s">
        <v>1036</v>
      </c>
      <c r="D140" s="238"/>
      <c r="E140" s="238"/>
      <c r="F140" s="257" t="s">
        <v>980</v>
      </c>
      <c r="G140" s="238"/>
      <c r="H140" s="238" t="s">
        <v>1037</v>
      </c>
      <c r="I140" s="238" t="s">
        <v>1014</v>
      </c>
      <c r="J140" s="238"/>
      <c r="K140" s="279"/>
    </row>
    <row r="141" spans="2:11" ht="15" customHeight="1">
      <c r="B141" s="280"/>
      <c r="C141" s="281"/>
      <c r="D141" s="281"/>
      <c r="E141" s="281"/>
      <c r="F141" s="281"/>
      <c r="G141" s="281"/>
      <c r="H141" s="281"/>
      <c r="I141" s="281"/>
      <c r="J141" s="281"/>
      <c r="K141" s="282"/>
    </row>
    <row r="142" spans="2:11" ht="18.7" customHeight="1">
      <c r="B142" s="234"/>
      <c r="C142" s="234"/>
      <c r="D142" s="234"/>
      <c r="E142" s="234"/>
      <c r="F142" s="269"/>
      <c r="G142" s="234"/>
      <c r="H142" s="234"/>
      <c r="I142" s="234"/>
      <c r="J142" s="234"/>
      <c r="K142" s="234"/>
    </row>
    <row r="143" spans="2:11" ht="18.7" customHeight="1"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</row>
    <row r="144" spans="2:11" ht="7.5" customHeight="1">
      <c r="B144" s="245"/>
      <c r="C144" s="246"/>
      <c r="D144" s="246"/>
      <c r="E144" s="246"/>
      <c r="F144" s="246"/>
      <c r="G144" s="246"/>
      <c r="H144" s="246"/>
      <c r="I144" s="246"/>
      <c r="J144" s="246"/>
      <c r="K144" s="247"/>
    </row>
    <row r="145" spans="2:11" ht="45" customHeight="1">
      <c r="B145" s="248"/>
      <c r="C145" s="354" t="s">
        <v>1038</v>
      </c>
      <c r="D145" s="354"/>
      <c r="E145" s="354"/>
      <c r="F145" s="354"/>
      <c r="G145" s="354"/>
      <c r="H145" s="354"/>
      <c r="I145" s="354"/>
      <c r="J145" s="354"/>
      <c r="K145" s="249"/>
    </row>
    <row r="146" spans="2:11" ht="17.3" customHeight="1">
      <c r="B146" s="248"/>
      <c r="C146" s="250" t="s">
        <v>974</v>
      </c>
      <c r="D146" s="250"/>
      <c r="E146" s="250"/>
      <c r="F146" s="250" t="s">
        <v>975</v>
      </c>
      <c r="G146" s="251"/>
      <c r="H146" s="250" t="s">
        <v>132</v>
      </c>
      <c r="I146" s="250" t="s">
        <v>56</v>
      </c>
      <c r="J146" s="250" t="s">
        <v>976</v>
      </c>
      <c r="K146" s="249"/>
    </row>
    <row r="147" spans="2:11" ht="17.3" customHeight="1">
      <c r="B147" s="248"/>
      <c r="C147" s="252" t="s">
        <v>977</v>
      </c>
      <c r="D147" s="252"/>
      <c r="E147" s="252"/>
      <c r="F147" s="253" t="s">
        <v>978</v>
      </c>
      <c r="G147" s="254"/>
      <c r="H147" s="252"/>
      <c r="I147" s="252"/>
      <c r="J147" s="252" t="s">
        <v>979</v>
      </c>
      <c r="K147" s="249"/>
    </row>
    <row r="148" spans="2:11" ht="5.3" customHeight="1">
      <c r="B148" s="258"/>
      <c r="C148" s="255"/>
      <c r="D148" s="255"/>
      <c r="E148" s="255"/>
      <c r="F148" s="255"/>
      <c r="G148" s="256"/>
      <c r="H148" s="255"/>
      <c r="I148" s="255"/>
      <c r="J148" s="255"/>
      <c r="K148" s="279"/>
    </row>
    <row r="149" spans="2:11" ht="15" customHeight="1">
      <c r="B149" s="258"/>
      <c r="C149" s="283" t="s">
        <v>983</v>
      </c>
      <c r="D149" s="238"/>
      <c r="E149" s="238"/>
      <c r="F149" s="284" t="s">
        <v>980</v>
      </c>
      <c r="G149" s="238"/>
      <c r="H149" s="283" t="s">
        <v>1019</v>
      </c>
      <c r="I149" s="283" t="s">
        <v>982</v>
      </c>
      <c r="J149" s="283">
        <v>120</v>
      </c>
      <c r="K149" s="279"/>
    </row>
    <row r="150" spans="2:11" ht="15" customHeight="1">
      <c r="B150" s="258"/>
      <c r="C150" s="283" t="s">
        <v>1028</v>
      </c>
      <c r="D150" s="238"/>
      <c r="E150" s="238"/>
      <c r="F150" s="284" t="s">
        <v>980</v>
      </c>
      <c r="G150" s="238"/>
      <c r="H150" s="283" t="s">
        <v>1039</v>
      </c>
      <c r="I150" s="283" t="s">
        <v>982</v>
      </c>
      <c r="J150" s="283" t="s">
        <v>1030</v>
      </c>
      <c r="K150" s="279"/>
    </row>
    <row r="151" spans="2:11" ht="15" customHeight="1">
      <c r="B151" s="258"/>
      <c r="C151" s="283" t="s">
        <v>929</v>
      </c>
      <c r="D151" s="238"/>
      <c r="E151" s="238"/>
      <c r="F151" s="284" t="s">
        <v>980</v>
      </c>
      <c r="G151" s="238"/>
      <c r="H151" s="283" t="s">
        <v>1040</v>
      </c>
      <c r="I151" s="283" t="s">
        <v>982</v>
      </c>
      <c r="J151" s="283" t="s">
        <v>1030</v>
      </c>
      <c r="K151" s="279"/>
    </row>
    <row r="152" spans="2:11" ht="15" customHeight="1">
      <c r="B152" s="258"/>
      <c r="C152" s="283" t="s">
        <v>985</v>
      </c>
      <c r="D152" s="238"/>
      <c r="E152" s="238"/>
      <c r="F152" s="284" t="s">
        <v>986</v>
      </c>
      <c r="G152" s="238"/>
      <c r="H152" s="283" t="s">
        <v>1019</v>
      </c>
      <c r="I152" s="283" t="s">
        <v>982</v>
      </c>
      <c r="J152" s="283">
        <v>50</v>
      </c>
      <c r="K152" s="279"/>
    </row>
    <row r="153" spans="2:11" ht="15" customHeight="1">
      <c r="B153" s="258"/>
      <c r="C153" s="283" t="s">
        <v>988</v>
      </c>
      <c r="D153" s="238"/>
      <c r="E153" s="238"/>
      <c r="F153" s="284" t="s">
        <v>980</v>
      </c>
      <c r="G153" s="238"/>
      <c r="H153" s="283" t="s">
        <v>1019</v>
      </c>
      <c r="I153" s="283" t="s">
        <v>990</v>
      </c>
      <c r="J153" s="283"/>
      <c r="K153" s="279"/>
    </row>
    <row r="154" spans="2:11" ht="15" customHeight="1">
      <c r="B154" s="258"/>
      <c r="C154" s="283" t="s">
        <v>999</v>
      </c>
      <c r="D154" s="238"/>
      <c r="E154" s="238"/>
      <c r="F154" s="284" t="s">
        <v>986</v>
      </c>
      <c r="G154" s="238"/>
      <c r="H154" s="283" t="s">
        <v>1019</v>
      </c>
      <c r="I154" s="283" t="s">
        <v>982</v>
      </c>
      <c r="J154" s="283">
        <v>50</v>
      </c>
      <c r="K154" s="279"/>
    </row>
    <row r="155" spans="2:11" ht="15" customHeight="1">
      <c r="B155" s="258"/>
      <c r="C155" s="283" t="s">
        <v>1007</v>
      </c>
      <c r="D155" s="238"/>
      <c r="E155" s="238"/>
      <c r="F155" s="284" t="s">
        <v>986</v>
      </c>
      <c r="G155" s="238"/>
      <c r="H155" s="283" t="s">
        <v>1019</v>
      </c>
      <c r="I155" s="283" t="s">
        <v>982</v>
      </c>
      <c r="J155" s="283">
        <v>50</v>
      </c>
      <c r="K155" s="279"/>
    </row>
    <row r="156" spans="2:11" ht="15" customHeight="1">
      <c r="B156" s="258"/>
      <c r="C156" s="283" t="s">
        <v>1005</v>
      </c>
      <c r="D156" s="238"/>
      <c r="E156" s="238"/>
      <c r="F156" s="284" t="s">
        <v>986</v>
      </c>
      <c r="G156" s="238"/>
      <c r="H156" s="283" t="s">
        <v>1019</v>
      </c>
      <c r="I156" s="283" t="s">
        <v>982</v>
      </c>
      <c r="J156" s="283">
        <v>50</v>
      </c>
      <c r="K156" s="279"/>
    </row>
    <row r="157" spans="2:11" ht="15" customHeight="1">
      <c r="B157" s="258"/>
      <c r="C157" s="283" t="s">
        <v>97</v>
      </c>
      <c r="D157" s="238"/>
      <c r="E157" s="238"/>
      <c r="F157" s="284" t="s">
        <v>980</v>
      </c>
      <c r="G157" s="238"/>
      <c r="H157" s="283" t="s">
        <v>1041</v>
      </c>
      <c r="I157" s="283" t="s">
        <v>982</v>
      </c>
      <c r="J157" s="283" t="s">
        <v>1042</v>
      </c>
      <c r="K157" s="279"/>
    </row>
    <row r="158" spans="2:11" ht="15" customHeight="1">
      <c r="B158" s="258"/>
      <c r="C158" s="283" t="s">
        <v>1043</v>
      </c>
      <c r="D158" s="238"/>
      <c r="E158" s="238"/>
      <c r="F158" s="284" t="s">
        <v>980</v>
      </c>
      <c r="G158" s="238"/>
      <c r="H158" s="283" t="s">
        <v>1044</v>
      </c>
      <c r="I158" s="283" t="s">
        <v>1014</v>
      </c>
      <c r="J158" s="283"/>
      <c r="K158" s="279"/>
    </row>
    <row r="159" spans="2:11" ht="15" customHeight="1">
      <c r="B159" s="285"/>
      <c r="C159" s="267"/>
      <c r="D159" s="267"/>
      <c r="E159" s="267"/>
      <c r="F159" s="267"/>
      <c r="G159" s="267"/>
      <c r="H159" s="267"/>
      <c r="I159" s="267"/>
      <c r="J159" s="267"/>
      <c r="K159" s="286"/>
    </row>
    <row r="160" spans="2:11" ht="18.7" customHeight="1">
      <c r="B160" s="234"/>
      <c r="C160" s="238"/>
      <c r="D160" s="238"/>
      <c r="E160" s="238"/>
      <c r="F160" s="257"/>
      <c r="G160" s="238"/>
      <c r="H160" s="238"/>
      <c r="I160" s="238"/>
      <c r="J160" s="238"/>
      <c r="K160" s="234"/>
    </row>
    <row r="161" spans="2:11" ht="18.7" customHeight="1">
      <c r="B161" s="244"/>
      <c r="C161" s="244"/>
      <c r="D161" s="244"/>
      <c r="E161" s="244"/>
      <c r="F161" s="244"/>
      <c r="G161" s="244"/>
      <c r="H161" s="244"/>
      <c r="I161" s="244"/>
      <c r="J161" s="244"/>
      <c r="K161" s="244"/>
    </row>
    <row r="162" spans="2:11" ht="7.5" customHeight="1">
      <c r="B162" s="226"/>
      <c r="C162" s="227"/>
      <c r="D162" s="227"/>
      <c r="E162" s="227"/>
      <c r="F162" s="227"/>
      <c r="G162" s="227"/>
      <c r="H162" s="227"/>
      <c r="I162" s="227"/>
      <c r="J162" s="227"/>
      <c r="K162" s="228"/>
    </row>
    <row r="163" spans="2:11" ht="45" customHeight="1">
      <c r="B163" s="229"/>
      <c r="C163" s="349" t="s">
        <v>1045</v>
      </c>
      <c r="D163" s="349"/>
      <c r="E163" s="349"/>
      <c r="F163" s="349"/>
      <c r="G163" s="349"/>
      <c r="H163" s="349"/>
      <c r="I163" s="349"/>
      <c r="J163" s="349"/>
      <c r="K163" s="230"/>
    </row>
    <row r="164" spans="2:11" ht="17.3" customHeight="1">
      <c r="B164" s="229"/>
      <c r="C164" s="250" t="s">
        <v>974</v>
      </c>
      <c r="D164" s="250"/>
      <c r="E164" s="250"/>
      <c r="F164" s="250" t="s">
        <v>975</v>
      </c>
      <c r="G164" s="287"/>
      <c r="H164" s="288" t="s">
        <v>132</v>
      </c>
      <c r="I164" s="288" t="s">
        <v>56</v>
      </c>
      <c r="J164" s="250" t="s">
        <v>976</v>
      </c>
      <c r="K164" s="230"/>
    </row>
    <row r="165" spans="2:11" ht="17.3" customHeight="1">
      <c r="B165" s="231"/>
      <c r="C165" s="252" t="s">
        <v>977</v>
      </c>
      <c r="D165" s="252"/>
      <c r="E165" s="252"/>
      <c r="F165" s="253" t="s">
        <v>978</v>
      </c>
      <c r="G165" s="289"/>
      <c r="H165" s="290"/>
      <c r="I165" s="290"/>
      <c r="J165" s="252" t="s">
        <v>979</v>
      </c>
      <c r="K165" s="232"/>
    </row>
    <row r="166" spans="2:11" ht="5.3" customHeight="1">
      <c r="B166" s="258"/>
      <c r="C166" s="255"/>
      <c r="D166" s="255"/>
      <c r="E166" s="255"/>
      <c r="F166" s="255"/>
      <c r="G166" s="256"/>
      <c r="H166" s="255"/>
      <c r="I166" s="255"/>
      <c r="J166" s="255"/>
      <c r="K166" s="279"/>
    </row>
    <row r="167" spans="2:11" ht="15" customHeight="1">
      <c r="B167" s="258"/>
      <c r="C167" s="238" t="s">
        <v>983</v>
      </c>
      <c r="D167" s="238"/>
      <c r="E167" s="238"/>
      <c r="F167" s="257" t="s">
        <v>980</v>
      </c>
      <c r="G167" s="238"/>
      <c r="H167" s="238" t="s">
        <v>1019</v>
      </c>
      <c r="I167" s="238" t="s">
        <v>982</v>
      </c>
      <c r="J167" s="238">
        <v>120</v>
      </c>
      <c r="K167" s="279"/>
    </row>
    <row r="168" spans="2:11" ht="15" customHeight="1">
      <c r="B168" s="258"/>
      <c r="C168" s="238" t="s">
        <v>1028</v>
      </c>
      <c r="D168" s="238"/>
      <c r="E168" s="238"/>
      <c r="F168" s="257" t="s">
        <v>980</v>
      </c>
      <c r="G168" s="238"/>
      <c r="H168" s="238" t="s">
        <v>1029</v>
      </c>
      <c r="I168" s="238" t="s">
        <v>982</v>
      </c>
      <c r="J168" s="238" t="s">
        <v>1030</v>
      </c>
      <c r="K168" s="279"/>
    </row>
    <row r="169" spans="2:11" ht="15" customHeight="1">
      <c r="B169" s="258"/>
      <c r="C169" s="238" t="s">
        <v>929</v>
      </c>
      <c r="D169" s="238"/>
      <c r="E169" s="238"/>
      <c r="F169" s="257" t="s">
        <v>980</v>
      </c>
      <c r="G169" s="238"/>
      <c r="H169" s="238" t="s">
        <v>1046</v>
      </c>
      <c r="I169" s="238" t="s">
        <v>982</v>
      </c>
      <c r="J169" s="238" t="s">
        <v>1030</v>
      </c>
      <c r="K169" s="279"/>
    </row>
    <row r="170" spans="2:11" ht="15" customHeight="1">
      <c r="B170" s="258"/>
      <c r="C170" s="238" t="s">
        <v>985</v>
      </c>
      <c r="D170" s="238"/>
      <c r="E170" s="238"/>
      <c r="F170" s="257" t="s">
        <v>986</v>
      </c>
      <c r="G170" s="238"/>
      <c r="H170" s="238" t="s">
        <v>1046</v>
      </c>
      <c r="I170" s="238" t="s">
        <v>982</v>
      </c>
      <c r="J170" s="238">
        <v>50</v>
      </c>
      <c r="K170" s="279"/>
    </row>
    <row r="171" spans="2:11" ht="15" customHeight="1">
      <c r="B171" s="258"/>
      <c r="C171" s="238" t="s">
        <v>988</v>
      </c>
      <c r="D171" s="238"/>
      <c r="E171" s="238"/>
      <c r="F171" s="257" t="s">
        <v>980</v>
      </c>
      <c r="G171" s="238"/>
      <c r="H171" s="238" t="s">
        <v>1046</v>
      </c>
      <c r="I171" s="238" t="s">
        <v>990</v>
      </c>
      <c r="J171" s="238"/>
      <c r="K171" s="279"/>
    </row>
    <row r="172" spans="2:11" ht="15" customHeight="1">
      <c r="B172" s="258"/>
      <c r="C172" s="238" t="s">
        <v>999</v>
      </c>
      <c r="D172" s="238"/>
      <c r="E172" s="238"/>
      <c r="F172" s="257" t="s">
        <v>986</v>
      </c>
      <c r="G172" s="238"/>
      <c r="H172" s="238" t="s">
        <v>1046</v>
      </c>
      <c r="I172" s="238" t="s">
        <v>982</v>
      </c>
      <c r="J172" s="238">
        <v>50</v>
      </c>
      <c r="K172" s="279"/>
    </row>
    <row r="173" spans="2:11" ht="15" customHeight="1">
      <c r="B173" s="258"/>
      <c r="C173" s="238" t="s">
        <v>1007</v>
      </c>
      <c r="D173" s="238"/>
      <c r="E173" s="238"/>
      <c r="F173" s="257" t="s">
        <v>986</v>
      </c>
      <c r="G173" s="238"/>
      <c r="H173" s="238" t="s">
        <v>1046</v>
      </c>
      <c r="I173" s="238" t="s">
        <v>982</v>
      </c>
      <c r="J173" s="238">
        <v>50</v>
      </c>
      <c r="K173" s="279"/>
    </row>
    <row r="174" spans="2:11" ht="15" customHeight="1">
      <c r="B174" s="258"/>
      <c r="C174" s="238" t="s">
        <v>1005</v>
      </c>
      <c r="D174" s="238"/>
      <c r="E174" s="238"/>
      <c r="F174" s="257" t="s">
        <v>986</v>
      </c>
      <c r="G174" s="238"/>
      <c r="H174" s="238" t="s">
        <v>1046</v>
      </c>
      <c r="I174" s="238" t="s">
        <v>982</v>
      </c>
      <c r="J174" s="238">
        <v>50</v>
      </c>
      <c r="K174" s="279"/>
    </row>
    <row r="175" spans="2:11" ht="15" customHeight="1">
      <c r="B175" s="258"/>
      <c r="C175" s="238" t="s">
        <v>131</v>
      </c>
      <c r="D175" s="238"/>
      <c r="E175" s="238"/>
      <c r="F175" s="257" t="s">
        <v>980</v>
      </c>
      <c r="G175" s="238"/>
      <c r="H175" s="238" t="s">
        <v>1047</v>
      </c>
      <c r="I175" s="238" t="s">
        <v>1048</v>
      </c>
      <c r="J175" s="238"/>
      <c r="K175" s="279"/>
    </row>
    <row r="176" spans="2:11" ht="15" customHeight="1">
      <c r="B176" s="258"/>
      <c r="C176" s="238" t="s">
        <v>56</v>
      </c>
      <c r="D176" s="238"/>
      <c r="E176" s="238"/>
      <c r="F176" s="257" t="s">
        <v>980</v>
      </c>
      <c r="G176" s="238"/>
      <c r="H176" s="238" t="s">
        <v>1049</v>
      </c>
      <c r="I176" s="238" t="s">
        <v>1050</v>
      </c>
      <c r="J176" s="238">
        <v>1</v>
      </c>
      <c r="K176" s="279"/>
    </row>
    <row r="177" spans="2:11" ht="15" customHeight="1">
      <c r="B177" s="258"/>
      <c r="C177" s="238" t="s">
        <v>52</v>
      </c>
      <c r="D177" s="238"/>
      <c r="E177" s="238"/>
      <c r="F177" s="257" t="s">
        <v>980</v>
      </c>
      <c r="G177" s="238"/>
      <c r="H177" s="238" t="s">
        <v>1051</v>
      </c>
      <c r="I177" s="238" t="s">
        <v>982</v>
      </c>
      <c r="J177" s="238">
        <v>20</v>
      </c>
      <c r="K177" s="279"/>
    </row>
    <row r="178" spans="2:11" ht="15" customHeight="1">
      <c r="B178" s="258"/>
      <c r="C178" s="238" t="s">
        <v>132</v>
      </c>
      <c r="D178" s="238"/>
      <c r="E178" s="238"/>
      <c r="F178" s="257" t="s">
        <v>980</v>
      </c>
      <c r="G178" s="238"/>
      <c r="H178" s="238" t="s">
        <v>1052</v>
      </c>
      <c r="I178" s="238" t="s">
        <v>982</v>
      </c>
      <c r="J178" s="238">
        <v>255</v>
      </c>
      <c r="K178" s="279"/>
    </row>
    <row r="179" spans="2:11" ht="15" customHeight="1">
      <c r="B179" s="258"/>
      <c r="C179" s="238" t="s">
        <v>133</v>
      </c>
      <c r="D179" s="238"/>
      <c r="E179" s="238"/>
      <c r="F179" s="257" t="s">
        <v>980</v>
      </c>
      <c r="G179" s="238"/>
      <c r="H179" s="238" t="s">
        <v>945</v>
      </c>
      <c r="I179" s="238" t="s">
        <v>982</v>
      </c>
      <c r="J179" s="238">
        <v>10</v>
      </c>
      <c r="K179" s="279"/>
    </row>
    <row r="180" spans="2:11" ht="15" customHeight="1">
      <c r="B180" s="258"/>
      <c r="C180" s="238" t="s">
        <v>134</v>
      </c>
      <c r="D180" s="238"/>
      <c r="E180" s="238"/>
      <c r="F180" s="257" t="s">
        <v>980</v>
      </c>
      <c r="G180" s="238"/>
      <c r="H180" s="238" t="s">
        <v>1053</v>
      </c>
      <c r="I180" s="238" t="s">
        <v>1014</v>
      </c>
      <c r="J180" s="238"/>
      <c r="K180" s="279"/>
    </row>
    <row r="181" spans="2:11" ht="15" customHeight="1">
      <c r="B181" s="258"/>
      <c r="C181" s="238" t="s">
        <v>1054</v>
      </c>
      <c r="D181" s="238"/>
      <c r="E181" s="238"/>
      <c r="F181" s="257" t="s">
        <v>980</v>
      </c>
      <c r="G181" s="238"/>
      <c r="H181" s="238" t="s">
        <v>1055</v>
      </c>
      <c r="I181" s="238" t="s">
        <v>1014</v>
      </c>
      <c r="J181" s="238"/>
      <c r="K181" s="279"/>
    </row>
    <row r="182" spans="2:11" ht="15" customHeight="1">
      <c r="B182" s="258"/>
      <c r="C182" s="238" t="s">
        <v>1043</v>
      </c>
      <c r="D182" s="238"/>
      <c r="E182" s="238"/>
      <c r="F182" s="257" t="s">
        <v>980</v>
      </c>
      <c r="G182" s="238"/>
      <c r="H182" s="238" t="s">
        <v>1056</v>
      </c>
      <c r="I182" s="238" t="s">
        <v>1014</v>
      </c>
      <c r="J182" s="238"/>
      <c r="K182" s="279"/>
    </row>
    <row r="183" spans="2:11" ht="15" customHeight="1">
      <c r="B183" s="258"/>
      <c r="C183" s="238" t="s">
        <v>136</v>
      </c>
      <c r="D183" s="238"/>
      <c r="E183" s="238"/>
      <c r="F183" s="257" t="s">
        <v>986</v>
      </c>
      <c r="G183" s="238"/>
      <c r="H183" s="238" t="s">
        <v>1057</v>
      </c>
      <c r="I183" s="238" t="s">
        <v>982</v>
      </c>
      <c r="J183" s="238">
        <v>50</v>
      </c>
      <c r="K183" s="279"/>
    </row>
    <row r="184" spans="2:11" ht="15" customHeight="1">
      <c r="B184" s="258"/>
      <c r="C184" s="238" t="s">
        <v>1058</v>
      </c>
      <c r="D184" s="238"/>
      <c r="E184" s="238"/>
      <c r="F184" s="257" t="s">
        <v>986</v>
      </c>
      <c r="G184" s="238"/>
      <c r="H184" s="238" t="s">
        <v>1059</v>
      </c>
      <c r="I184" s="238" t="s">
        <v>1060</v>
      </c>
      <c r="J184" s="238"/>
      <c r="K184" s="279"/>
    </row>
    <row r="185" spans="2:11" ht="15" customHeight="1">
      <c r="B185" s="258"/>
      <c r="C185" s="238" t="s">
        <v>1061</v>
      </c>
      <c r="D185" s="238"/>
      <c r="E185" s="238"/>
      <c r="F185" s="257" t="s">
        <v>986</v>
      </c>
      <c r="G185" s="238"/>
      <c r="H185" s="238" t="s">
        <v>1062</v>
      </c>
      <c r="I185" s="238" t="s">
        <v>1060</v>
      </c>
      <c r="J185" s="238"/>
      <c r="K185" s="279"/>
    </row>
    <row r="186" spans="2:11" ht="15" customHeight="1">
      <c r="B186" s="258"/>
      <c r="C186" s="238" t="s">
        <v>1063</v>
      </c>
      <c r="D186" s="238"/>
      <c r="E186" s="238"/>
      <c r="F186" s="257" t="s">
        <v>986</v>
      </c>
      <c r="G186" s="238"/>
      <c r="H186" s="238" t="s">
        <v>1064</v>
      </c>
      <c r="I186" s="238" t="s">
        <v>1060</v>
      </c>
      <c r="J186" s="238"/>
      <c r="K186" s="279"/>
    </row>
    <row r="187" spans="2:11" ht="15" customHeight="1">
      <c r="B187" s="258"/>
      <c r="C187" s="291" t="s">
        <v>1065</v>
      </c>
      <c r="D187" s="238"/>
      <c r="E187" s="238"/>
      <c r="F187" s="257" t="s">
        <v>986</v>
      </c>
      <c r="G187" s="238"/>
      <c r="H187" s="238" t="s">
        <v>1066</v>
      </c>
      <c r="I187" s="238" t="s">
        <v>1067</v>
      </c>
      <c r="J187" s="292" t="s">
        <v>1068</v>
      </c>
      <c r="K187" s="279"/>
    </row>
    <row r="188" spans="2:11" ht="15" customHeight="1">
      <c r="B188" s="258"/>
      <c r="C188" s="243" t="s">
        <v>41</v>
      </c>
      <c r="D188" s="238"/>
      <c r="E188" s="238"/>
      <c r="F188" s="257" t="s">
        <v>980</v>
      </c>
      <c r="G188" s="238"/>
      <c r="H188" s="234" t="s">
        <v>1069</v>
      </c>
      <c r="I188" s="238" t="s">
        <v>1070</v>
      </c>
      <c r="J188" s="238"/>
      <c r="K188" s="279"/>
    </row>
    <row r="189" spans="2:11" ht="15" customHeight="1">
      <c r="B189" s="258"/>
      <c r="C189" s="243" t="s">
        <v>1071</v>
      </c>
      <c r="D189" s="238"/>
      <c r="E189" s="238"/>
      <c r="F189" s="257" t="s">
        <v>980</v>
      </c>
      <c r="G189" s="238"/>
      <c r="H189" s="238" t="s">
        <v>1072</v>
      </c>
      <c r="I189" s="238" t="s">
        <v>1014</v>
      </c>
      <c r="J189" s="238"/>
      <c r="K189" s="279"/>
    </row>
    <row r="190" spans="2:11" ht="15" customHeight="1">
      <c r="B190" s="258"/>
      <c r="C190" s="243" t="s">
        <v>1073</v>
      </c>
      <c r="D190" s="238"/>
      <c r="E190" s="238"/>
      <c r="F190" s="257" t="s">
        <v>980</v>
      </c>
      <c r="G190" s="238"/>
      <c r="H190" s="238" t="s">
        <v>1074</v>
      </c>
      <c r="I190" s="238" t="s">
        <v>1014</v>
      </c>
      <c r="J190" s="238"/>
      <c r="K190" s="279"/>
    </row>
    <row r="191" spans="2:11" ht="15" customHeight="1">
      <c r="B191" s="258"/>
      <c r="C191" s="243" t="s">
        <v>1075</v>
      </c>
      <c r="D191" s="238"/>
      <c r="E191" s="238"/>
      <c r="F191" s="257" t="s">
        <v>986</v>
      </c>
      <c r="G191" s="238"/>
      <c r="H191" s="238" t="s">
        <v>1076</v>
      </c>
      <c r="I191" s="238" t="s">
        <v>1014</v>
      </c>
      <c r="J191" s="238"/>
      <c r="K191" s="279"/>
    </row>
    <row r="192" spans="2:11" ht="15" customHeight="1">
      <c r="B192" s="285"/>
      <c r="C192" s="293"/>
      <c r="D192" s="267"/>
      <c r="E192" s="267"/>
      <c r="F192" s="267"/>
      <c r="G192" s="267"/>
      <c r="H192" s="267"/>
      <c r="I192" s="267"/>
      <c r="J192" s="267"/>
      <c r="K192" s="286"/>
    </row>
    <row r="193" spans="2:11" ht="18.7" customHeight="1">
      <c r="B193" s="234"/>
      <c r="C193" s="238"/>
      <c r="D193" s="238"/>
      <c r="E193" s="238"/>
      <c r="F193" s="257"/>
      <c r="G193" s="238"/>
      <c r="H193" s="238"/>
      <c r="I193" s="238"/>
      <c r="J193" s="238"/>
      <c r="K193" s="234"/>
    </row>
    <row r="194" spans="2:11" ht="18.7" customHeight="1">
      <c r="B194" s="234"/>
      <c r="C194" s="238"/>
      <c r="D194" s="238"/>
      <c r="E194" s="238"/>
      <c r="F194" s="257"/>
      <c r="G194" s="238"/>
      <c r="H194" s="238"/>
      <c r="I194" s="238"/>
      <c r="J194" s="238"/>
      <c r="K194" s="234"/>
    </row>
    <row r="195" spans="2:11" ht="18.7" customHeight="1">
      <c r="B195" s="244"/>
      <c r="C195" s="244"/>
      <c r="D195" s="244"/>
      <c r="E195" s="244"/>
      <c r="F195" s="244"/>
      <c r="G195" s="244"/>
      <c r="H195" s="244"/>
      <c r="I195" s="244"/>
      <c r="J195" s="244"/>
      <c r="K195" s="244"/>
    </row>
    <row r="196" spans="2:11">
      <c r="B196" s="226"/>
      <c r="C196" s="227"/>
      <c r="D196" s="227"/>
      <c r="E196" s="227"/>
      <c r="F196" s="227"/>
      <c r="G196" s="227"/>
      <c r="H196" s="227"/>
      <c r="I196" s="227"/>
      <c r="J196" s="227"/>
      <c r="K196" s="228"/>
    </row>
    <row r="197" spans="2:11" ht="21.05">
      <c r="B197" s="229"/>
      <c r="C197" s="349" t="s">
        <v>1077</v>
      </c>
      <c r="D197" s="349"/>
      <c r="E197" s="349"/>
      <c r="F197" s="349"/>
      <c r="G197" s="349"/>
      <c r="H197" s="349"/>
      <c r="I197" s="349"/>
      <c r="J197" s="349"/>
      <c r="K197" s="230"/>
    </row>
    <row r="198" spans="2:11" ht="25.5" customHeight="1">
      <c r="B198" s="229"/>
      <c r="C198" s="294" t="s">
        <v>1078</v>
      </c>
      <c r="D198" s="294"/>
      <c r="E198" s="294"/>
      <c r="F198" s="294" t="s">
        <v>1079</v>
      </c>
      <c r="G198" s="295"/>
      <c r="H198" s="355" t="s">
        <v>1080</v>
      </c>
      <c r="I198" s="355"/>
      <c r="J198" s="355"/>
      <c r="K198" s="230"/>
    </row>
    <row r="199" spans="2:11" ht="5.3" customHeight="1">
      <c r="B199" s="258"/>
      <c r="C199" s="255"/>
      <c r="D199" s="255"/>
      <c r="E199" s="255"/>
      <c r="F199" s="255"/>
      <c r="G199" s="238"/>
      <c r="H199" s="255"/>
      <c r="I199" s="255"/>
      <c r="J199" s="255"/>
      <c r="K199" s="279"/>
    </row>
    <row r="200" spans="2:11" ht="15" customHeight="1">
      <c r="B200" s="258"/>
      <c r="C200" s="238" t="s">
        <v>1070</v>
      </c>
      <c r="D200" s="238"/>
      <c r="E200" s="238"/>
      <c r="F200" s="257" t="s">
        <v>42</v>
      </c>
      <c r="G200" s="238"/>
      <c r="H200" s="351" t="s">
        <v>1081</v>
      </c>
      <c r="I200" s="351"/>
      <c r="J200" s="351"/>
      <c r="K200" s="279"/>
    </row>
    <row r="201" spans="2:11" ht="15" customHeight="1">
      <c r="B201" s="258"/>
      <c r="C201" s="264"/>
      <c r="D201" s="238"/>
      <c r="E201" s="238"/>
      <c r="F201" s="257" t="s">
        <v>43</v>
      </c>
      <c r="G201" s="238"/>
      <c r="H201" s="351" t="s">
        <v>1082</v>
      </c>
      <c r="I201" s="351"/>
      <c r="J201" s="351"/>
      <c r="K201" s="279"/>
    </row>
    <row r="202" spans="2:11" ht="15" customHeight="1">
      <c r="B202" s="258"/>
      <c r="C202" s="264"/>
      <c r="D202" s="238"/>
      <c r="E202" s="238"/>
      <c r="F202" s="257" t="s">
        <v>46</v>
      </c>
      <c r="G202" s="238"/>
      <c r="H202" s="351" t="s">
        <v>1083</v>
      </c>
      <c r="I202" s="351"/>
      <c r="J202" s="351"/>
      <c r="K202" s="279"/>
    </row>
    <row r="203" spans="2:11" ht="15" customHeight="1">
      <c r="B203" s="258"/>
      <c r="C203" s="238"/>
      <c r="D203" s="238"/>
      <c r="E203" s="238"/>
      <c r="F203" s="257" t="s">
        <v>44</v>
      </c>
      <c r="G203" s="238"/>
      <c r="H203" s="351" t="s">
        <v>1084</v>
      </c>
      <c r="I203" s="351"/>
      <c r="J203" s="351"/>
      <c r="K203" s="279"/>
    </row>
    <row r="204" spans="2:11" ht="15" customHeight="1">
      <c r="B204" s="258"/>
      <c r="C204" s="238"/>
      <c r="D204" s="238"/>
      <c r="E204" s="238"/>
      <c r="F204" s="257" t="s">
        <v>45</v>
      </c>
      <c r="G204" s="238"/>
      <c r="H204" s="351" t="s">
        <v>1085</v>
      </c>
      <c r="I204" s="351"/>
      <c r="J204" s="351"/>
      <c r="K204" s="279"/>
    </row>
    <row r="205" spans="2:11" ht="15" customHeight="1">
      <c r="B205" s="258"/>
      <c r="C205" s="238"/>
      <c r="D205" s="238"/>
      <c r="E205" s="238"/>
      <c r="F205" s="257"/>
      <c r="G205" s="238"/>
      <c r="H205" s="238"/>
      <c r="I205" s="238"/>
      <c r="J205" s="238"/>
      <c r="K205" s="279"/>
    </row>
    <row r="206" spans="2:11" ht="15" customHeight="1">
      <c r="B206" s="258"/>
      <c r="C206" s="238" t="s">
        <v>1026</v>
      </c>
      <c r="D206" s="238"/>
      <c r="E206" s="238"/>
      <c r="F206" s="257" t="s">
        <v>78</v>
      </c>
      <c r="G206" s="238"/>
      <c r="H206" s="351" t="s">
        <v>1086</v>
      </c>
      <c r="I206" s="351"/>
      <c r="J206" s="351"/>
      <c r="K206" s="279"/>
    </row>
    <row r="207" spans="2:11" ht="15" customHeight="1">
      <c r="B207" s="258"/>
      <c r="C207" s="264"/>
      <c r="D207" s="238"/>
      <c r="E207" s="238"/>
      <c r="F207" s="257" t="s">
        <v>923</v>
      </c>
      <c r="G207" s="238"/>
      <c r="H207" s="351" t="s">
        <v>924</v>
      </c>
      <c r="I207" s="351"/>
      <c r="J207" s="351"/>
      <c r="K207" s="279"/>
    </row>
    <row r="208" spans="2:11" ht="15" customHeight="1">
      <c r="B208" s="258"/>
      <c r="C208" s="238"/>
      <c r="D208" s="238"/>
      <c r="E208" s="238"/>
      <c r="F208" s="257" t="s">
        <v>921</v>
      </c>
      <c r="G208" s="238"/>
      <c r="H208" s="351" t="s">
        <v>1087</v>
      </c>
      <c r="I208" s="351"/>
      <c r="J208" s="351"/>
      <c r="K208" s="279"/>
    </row>
    <row r="209" spans="2:11" ht="15" customHeight="1">
      <c r="B209" s="296"/>
      <c r="C209" s="264"/>
      <c r="D209" s="264"/>
      <c r="E209" s="264"/>
      <c r="F209" s="257" t="s">
        <v>925</v>
      </c>
      <c r="G209" s="243"/>
      <c r="H209" s="350" t="s">
        <v>926</v>
      </c>
      <c r="I209" s="350"/>
      <c r="J209" s="350"/>
      <c r="K209" s="297"/>
    </row>
    <row r="210" spans="2:11" ht="15" customHeight="1">
      <c r="B210" s="296"/>
      <c r="C210" s="264"/>
      <c r="D210" s="264"/>
      <c r="E210" s="264"/>
      <c r="F210" s="257" t="s">
        <v>927</v>
      </c>
      <c r="G210" s="243"/>
      <c r="H210" s="350" t="s">
        <v>1088</v>
      </c>
      <c r="I210" s="350"/>
      <c r="J210" s="350"/>
      <c r="K210" s="297"/>
    </row>
    <row r="211" spans="2:11" ht="15" customHeight="1">
      <c r="B211" s="296"/>
      <c r="C211" s="264"/>
      <c r="D211" s="264"/>
      <c r="E211" s="264"/>
      <c r="F211" s="298"/>
      <c r="G211" s="243"/>
      <c r="H211" s="299"/>
      <c r="I211" s="299"/>
      <c r="J211" s="299"/>
      <c r="K211" s="297"/>
    </row>
    <row r="212" spans="2:11" ht="15" customHeight="1">
      <c r="B212" s="296"/>
      <c r="C212" s="238" t="s">
        <v>1050</v>
      </c>
      <c r="D212" s="264"/>
      <c r="E212" s="264"/>
      <c r="F212" s="257">
        <v>1</v>
      </c>
      <c r="G212" s="243"/>
      <c r="H212" s="350" t="s">
        <v>1089</v>
      </c>
      <c r="I212" s="350"/>
      <c r="J212" s="350"/>
      <c r="K212" s="297"/>
    </row>
    <row r="213" spans="2:11" ht="15" customHeight="1">
      <c r="B213" s="296"/>
      <c r="C213" s="264"/>
      <c r="D213" s="264"/>
      <c r="E213" s="264"/>
      <c r="F213" s="257">
        <v>2</v>
      </c>
      <c r="G213" s="243"/>
      <c r="H213" s="350" t="s">
        <v>1090</v>
      </c>
      <c r="I213" s="350"/>
      <c r="J213" s="350"/>
      <c r="K213" s="297"/>
    </row>
    <row r="214" spans="2:11" ht="15" customHeight="1">
      <c r="B214" s="296"/>
      <c r="C214" s="264"/>
      <c r="D214" s="264"/>
      <c r="E214" s="264"/>
      <c r="F214" s="257">
        <v>3</v>
      </c>
      <c r="G214" s="243"/>
      <c r="H214" s="350" t="s">
        <v>1091</v>
      </c>
      <c r="I214" s="350"/>
      <c r="J214" s="350"/>
      <c r="K214" s="297"/>
    </row>
    <row r="215" spans="2:11" ht="15" customHeight="1">
      <c r="B215" s="296"/>
      <c r="C215" s="264"/>
      <c r="D215" s="264"/>
      <c r="E215" s="264"/>
      <c r="F215" s="257">
        <v>4</v>
      </c>
      <c r="G215" s="243"/>
      <c r="H215" s="350" t="s">
        <v>1092</v>
      </c>
      <c r="I215" s="350"/>
      <c r="J215" s="350"/>
      <c r="K215" s="297"/>
    </row>
    <row r="216" spans="2:11" ht="12.75" customHeight="1">
      <c r="B216" s="300"/>
      <c r="C216" s="301"/>
      <c r="D216" s="301"/>
      <c r="E216" s="301"/>
      <c r="F216" s="301"/>
      <c r="G216" s="301"/>
      <c r="H216" s="301"/>
      <c r="I216" s="301"/>
      <c r="J216" s="301"/>
      <c r="K216" s="30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ONNACHOD 1 - SO-01-Vlastn...</vt:lpstr>
      <vt:lpstr>ONNNACHOD 2 - SO-02-Inter...</vt:lpstr>
      <vt:lpstr>ONNNACHOD 3 - SO-03-Inter...</vt:lpstr>
      <vt:lpstr>Pokyny pro vyplnění</vt:lpstr>
      <vt:lpstr>'ONNACHOD 1 - SO-01-Vlastn...'!Názvy_tisku</vt:lpstr>
      <vt:lpstr>'ONNNACHOD 2 - SO-02-Inter...'!Názvy_tisku</vt:lpstr>
      <vt:lpstr>'ONNNACHOD 3 - SO-03-Inter...'!Názvy_tisku</vt:lpstr>
      <vt:lpstr>'Rekapitulace stavby'!Názvy_tisku</vt:lpstr>
      <vt:lpstr>'ONNACHOD 1 - SO-01-Vlastn...'!Oblast_tisku</vt:lpstr>
      <vt:lpstr>'ONNNACHOD 2 - SO-02-Inter...'!Oblast_tisku</vt:lpstr>
      <vt:lpstr>'ONNNACHOD 3 - SO-03-Inter...'!Oblast_tisku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Admin-PC\Admin</dc:creator>
  <cp:lastModifiedBy>Jiří Havlas</cp:lastModifiedBy>
  <dcterms:created xsi:type="dcterms:W3CDTF">2017-06-16T14:27:16Z</dcterms:created>
  <dcterms:modified xsi:type="dcterms:W3CDTF">2018-08-30T07:49:47Z</dcterms:modified>
</cp:coreProperties>
</file>